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jof/Documents/Undersökningar/Barnfamiljsundersökning/"/>
    </mc:Choice>
  </mc:AlternateContent>
  <xr:revisionPtr revIDLastSave="0" documentId="13_ncr:1_{B57FA0F2-7DFC-9647-B0EB-2B7D49A74FD3}" xr6:coauthVersionLast="47" xr6:coauthVersionMax="47" xr10:uidLastSave="{00000000-0000-0000-0000-000000000000}"/>
  <bookViews>
    <workbookView xWindow="37140" yWindow="3120" windowWidth="28800" windowHeight="15880" xr2:uid="{00000000-000D-0000-FFFF-FFFF00000000}"/>
  </bookViews>
  <sheets>
    <sheet name="Rådata" sheetId="1" r:id="rId1"/>
    <sheet name="Hur kostnaderna påverkat" sheetId="5" r:id="rId2"/>
    <sheet name="Genomsnittliga utgifter" sheetId="2" r:id="rId3"/>
    <sheet name="Diagram 1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3" i="5" s="1"/>
  <c r="E7" i="5"/>
  <c r="E6" i="5"/>
  <c r="E5" i="5"/>
  <c r="E4" i="5"/>
  <c r="E3" i="5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D55" i="2"/>
  <c r="F54" i="2"/>
  <c r="D54" i="2"/>
  <c r="F53" i="2"/>
  <c r="G53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D38" i="2"/>
  <c r="F37" i="2"/>
  <c r="D37" i="2"/>
  <c r="F36" i="2"/>
  <c r="G36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D22" i="2"/>
  <c r="F21" i="2"/>
  <c r="D21" i="2"/>
  <c r="F20" i="2"/>
  <c r="G20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D6" i="2"/>
  <c r="G6" i="2" s="1"/>
  <c r="F5" i="2"/>
  <c r="D5" i="2"/>
  <c r="F4" i="2"/>
  <c r="G4" i="2" s="1"/>
  <c r="G54" i="2" l="1"/>
  <c r="G37" i="2"/>
  <c r="G21" i="2"/>
  <c r="G5" i="2"/>
  <c r="G22" i="2"/>
  <c r="G29" i="2"/>
  <c r="G32" i="2" s="1"/>
  <c r="G33" i="2" s="1"/>
  <c r="G38" i="2"/>
  <c r="G13" i="2"/>
  <c r="G16" i="2" s="1"/>
  <c r="G17" i="2" s="1"/>
  <c r="G45" i="2"/>
  <c r="G48" i="2" s="1"/>
  <c r="G49" i="2" s="1"/>
  <c r="F5" i="5"/>
  <c r="F4" i="5"/>
  <c r="F6" i="5"/>
  <c r="G62" i="2"/>
  <c r="G65" i="2" s="1"/>
  <c r="G66" i="2" s="1"/>
</calcChain>
</file>

<file path=xl/sharedStrings.xml><?xml version="1.0" encoding="utf-8"?>
<sst xmlns="http://schemas.openxmlformats.org/spreadsheetml/2006/main" count="199" uniqueCount="59">
  <si>
    <t/>
  </si>
  <si>
    <t>Total</t>
  </si>
  <si>
    <t>Barn ålder</t>
  </si>
  <si>
    <t>Hur många barn som är 18 år eller yngre har du?</t>
  </si>
  <si>
    <t>0-6 år</t>
  </si>
  <si>
    <t>7-12 år</t>
  </si>
  <si>
    <t>13-17 år</t>
  </si>
  <si>
    <t>1 barn</t>
  </si>
  <si>
    <t>2 barn</t>
  </si>
  <si>
    <t>3 barn</t>
  </si>
  <si>
    <t>3 barn eller fler</t>
  </si>
  <si>
    <t>%</t>
  </si>
  <si>
    <t>Har du barn som är 18 år eller yngre?</t>
  </si>
  <si>
    <t>Ja</t>
  </si>
  <si>
    <t>Nej</t>
  </si>
  <si>
    <t>1 000–1 999 kr</t>
  </si>
  <si>
    <t>Annat</t>
  </si>
  <si>
    <t>Hur mycket pengar uppskattar du att hushållet lägger på organiserade fritidsaktiviteter per halvår och barn? Inklusive till exempel terminsavgifter, utrustning och läger.</t>
  </si>
  <si>
    <t>Inget</t>
  </si>
  <si>
    <t>Mindre än 1 000 kr</t>
  </si>
  <si>
    <t>2 000–4 999 kr</t>
  </si>
  <si>
    <t>5 000–9 999 kr</t>
  </si>
  <si>
    <t>10 000–14 999 kr</t>
  </si>
  <si>
    <t>15 000–19 999 kr</t>
  </si>
  <si>
    <t>20 000–29 999 kr</t>
  </si>
  <si>
    <t>30 000 kr eller mer</t>
  </si>
  <si>
    <t>Hur stor roll spelar kostnaderna? Har de påverkat vilken eller vilka aktiviteter ditt eller dina barn har hållit eller håller på med?</t>
  </si>
  <si>
    <t>Ja, jag har nekat mitt/ mina barn att börja med en särskild fritidsaktivitet p.g.a. kostnaderna</t>
  </si>
  <si>
    <t>Ja, jag har fått mitt/ mina barn att välja en billigare fritidsaktivitet än de först velat</t>
  </si>
  <si>
    <t>Ja, jag har fått mitt/ mina barn att sluta med en aktivitet för att det varit så dyrt</t>
  </si>
  <si>
    <t>Ja, jag har begränsat antalet aktiviteter mitt/ mina barn fått ha</t>
  </si>
  <si>
    <t>Nej, mitt/ mina barn har fått välja vilka aktiviteter de vill</t>
  </si>
  <si>
    <t>Vilket är det främsta skälet att du nu eller tidigare betalat för organiserade fritidsaktiviteter?</t>
  </si>
  <si>
    <t>För att mitt/ mina barn ska få en hälsosam vana</t>
  </si>
  <si>
    <t>För att mitt/ mina barn ska få ett socialt sammanhang</t>
  </si>
  <si>
    <t>För att mitt/ mina barn ska få lära sig nya saker</t>
  </si>
  <si>
    <t>För att mitt/ mina barn ska få vara en del av ett lag</t>
  </si>
  <si>
    <t>För att mitt/ mina barn är väldigt intresserat</t>
  </si>
  <si>
    <t>För att jag vill att mitt/ mina barn ska få en liknande upplevelse som jag hade som barn</t>
  </si>
  <si>
    <t>För att mitt/ mina barn ska ha en meningsfull sysselsättning efter skolan</t>
  </si>
  <si>
    <t>Jag har aldrig betalat för att mitt/ mina barn ska delta i några organsiserade fritidsaktiviteter</t>
  </si>
  <si>
    <t>Bas</t>
  </si>
  <si>
    <t>BARN 0-17 år</t>
  </si>
  <si>
    <t>Medeltal</t>
  </si>
  <si>
    <t>Andel i procent</t>
  </si>
  <si>
    <t>Antal personer</t>
  </si>
  <si>
    <t>Kr</t>
  </si>
  <si>
    <t>Summa kr</t>
  </si>
  <si>
    <t>Antal respondenter</t>
  </si>
  <si>
    <t>Genomsnitt per respondent i kr</t>
  </si>
  <si>
    <t>Genomsnitt per respondent i kr/ månad</t>
  </si>
  <si>
    <t>BARN 0-6 år</t>
  </si>
  <si>
    <t>BARN 7-12 år</t>
  </si>
  <si>
    <t>BARN 13-17 år</t>
  </si>
  <si>
    <t>Genomsnitt per respondent i kr/ halvår</t>
  </si>
  <si>
    <t>Andel av de som svarat ja</t>
  </si>
  <si>
    <t>-</t>
  </si>
  <si>
    <t>Andel i procent totalt</t>
  </si>
  <si>
    <t>Antal svar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</si>
</sst>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verdana,geneva,sans-serif"/>
    </font>
    <font>
      <sz val="11"/>
      <color theme="1"/>
      <name val="verdana,geneva,sans-serif"/>
    </font>
    <font>
      <i/>
      <sz val="12"/>
      <color theme="1"/>
      <name val="verdana,geneva,sans-serif"/>
    </font>
    <font>
      <i/>
      <sz val="11"/>
      <color theme="1"/>
      <name val="Calibri"/>
      <family val="2"/>
    </font>
    <font>
      <i/>
      <sz val="11"/>
      <color theme="1"/>
      <name val="verdana,geneva,sans-serif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4D4D4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D2D2D2"/>
      </left>
      <right style="thin">
        <color rgb="FFD2D2D2"/>
      </right>
      <top style="medium">
        <color theme="1"/>
      </top>
      <bottom style="thin">
        <color rgb="FFD2D2D2"/>
      </bottom>
      <diagonal/>
    </border>
    <border>
      <left/>
      <right/>
      <top style="medium">
        <color theme="1"/>
      </top>
      <bottom/>
      <diagonal/>
    </border>
    <border>
      <left style="thin">
        <color rgb="FFE6E6E6"/>
      </left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thin">
        <color rgb="FFD2D2D2"/>
      </left>
      <right style="thin">
        <color rgb="FFD2D2D2"/>
      </right>
      <top/>
      <bottom style="thin">
        <color rgb="FFD2D2D2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D2D2D2"/>
      </left>
      <right style="thin">
        <color rgb="FFD2D2D2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2" fillId="4" borderId="3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3" borderId="2" xfId="0" applyFont="1" applyFill="1" applyBorder="1" applyAlignment="1">
      <alignment horizontal="left" vertical="top" wrapText="1"/>
    </xf>
    <xf numFmtId="0" fontId="6" fillId="0" borderId="0" xfId="0" applyFont="1"/>
    <xf numFmtId="9" fontId="11" fillId="0" borderId="3" xfId="0" applyNumberFormat="1" applyFont="1" applyBorder="1" applyAlignment="1">
      <alignment horizontal="center" vertical="center" wrapText="1"/>
    </xf>
    <xf numFmtId="1" fontId="6" fillId="0" borderId="0" xfId="0" applyNumberFormat="1" applyFont="1"/>
    <xf numFmtId="0" fontId="10" fillId="3" borderId="5" xfId="0" applyFont="1" applyFill="1" applyBorder="1" applyAlignment="1">
      <alignment horizontal="left" vertical="top" wrapText="1"/>
    </xf>
    <xf numFmtId="9" fontId="11" fillId="0" borderId="6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top" wrapText="1"/>
    </xf>
    <xf numFmtId="0" fontId="6" fillId="0" borderId="8" xfId="0" applyFont="1" applyBorder="1"/>
    <xf numFmtId="9" fontId="11" fillId="0" borderId="9" xfId="0" applyNumberFormat="1" applyFont="1" applyBorder="1" applyAlignment="1">
      <alignment horizontal="center" vertical="center" wrapText="1"/>
    </xf>
    <xf numFmtId="1" fontId="6" fillId="0" borderId="8" xfId="0" applyNumberFormat="1" applyFont="1" applyBorder="1"/>
    <xf numFmtId="0" fontId="10" fillId="3" borderId="10" xfId="0" applyFont="1" applyFill="1" applyBorder="1" applyAlignment="1">
      <alignment horizontal="left" vertical="top" wrapText="1"/>
    </xf>
    <xf numFmtId="9" fontId="11" fillId="0" borderId="11" xfId="0" applyNumberFormat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top" wrapText="1"/>
    </xf>
    <xf numFmtId="0" fontId="13" fillId="0" borderId="0" xfId="0" applyFont="1"/>
    <xf numFmtId="3" fontId="14" fillId="0" borderId="3" xfId="0" applyNumberFormat="1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top" wrapText="1"/>
    </xf>
    <xf numFmtId="1" fontId="13" fillId="0" borderId="0" xfId="0" applyNumberFormat="1" applyFont="1"/>
    <xf numFmtId="1" fontId="7" fillId="0" borderId="0" xfId="0" applyNumberFormat="1" applyFont="1"/>
    <xf numFmtId="0" fontId="15" fillId="0" borderId="0" xfId="0" applyFont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9" fontId="7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9" fontId="6" fillId="0" borderId="0" xfId="1" applyFont="1" applyFill="1" applyAlignment="1"/>
    <xf numFmtId="9" fontId="7" fillId="0" borderId="3" xfId="0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3" fontId="17" fillId="0" borderId="3" xfId="0" applyNumberFormat="1" applyFont="1" applyBorder="1" applyAlignment="1">
      <alignment horizontal="center" vertical="center"/>
    </xf>
    <xf numFmtId="9" fontId="18" fillId="0" borderId="3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 1'!$C$5:$C$11</c:f>
              <c:strCache>
                <c:ptCount val="7"/>
                <c:pt idx="0">
                  <c:v>Jag har aldrig betalat för att mitt/ mina barn ska delta i några organsiserade fritidsaktiviteter</c:v>
                </c:pt>
                <c:pt idx="1">
                  <c:v>Annat</c:v>
                </c:pt>
                <c:pt idx="2">
                  <c:v>För att mitt/ mina barn ska få lära sig nya saker</c:v>
                </c:pt>
                <c:pt idx="3">
                  <c:v>För att mitt/ mina barn är väldigt intresserat</c:v>
                </c:pt>
                <c:pt idx="4">
                  <c:v>För att mitt/ mina barn ska ha en meningsfull sysselsättning efter skolan</c:v>
                </c:pt>
                <c:pt idx="5">
                  <c:v>För att mitt/ mina barn ska få ett socialt sammanhang</c:v>
                </c:pt>
                <c:pt idx="6">
                  <c:v>För att mitt/ mina barn ska få en hälsosam vana</c:v>
                </c:pt>
              </c:strCache>
            </c:strRef>
          </c:cat>
          <c:val>
            <c:numRef>
              <c:f>'Diagram 1'!$D$5:$D$11</c:f>
              <c:numCache>
                <c:formatCode>0%</c:formatCode>
                <c:ptCount val="7"/>
                <c:pt idx="0">
                  <c:v>3.6946562597031801E-2</c:v>
                </c:pt>
                <c:pt idx="1">
                  <c:v>0.09</c:v>
                </c:pt>
                <c:pt idx="2">
                  <c:v>0.106853568777121</c:v>
                </c:pt>
                <c:pt idx="3">
                  <c:v>0.15405442819187301</c:v>
                </c:pt>
                <c:pt idx="4">
                  <c:v>0.152322618603591</c:v>
                </c:pt>
                <c:pt idx="5">
                  <c:v>0.14969764052540999</c:v>
                </c:pt>
                <c:pt idx="6">
                  <c:v>0.313892175046666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6-8943-9139-D763E931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7800080"/>
        <c:axId val="837801792"/>
      </c:barChart>
      <c:catAx>
        <c:axId val="83780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801792"/>
        <c:crosses val="autoZero"/>
        <c:auto val="1"/>
        <c:lblAlgn val="ctr"/>
        <c:lblOffset val="100"/>
        <c:noMultiLvlLbl val="0"/>
      </c:catAx>
      <c:valAx>
        <c:axId val="83780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3780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382332</xdr:colOff>
      <xdr:row>2</xdr:row>
      <xdr:rowOff>154886</xdr:rowOff>
    </xdr:from>
    <xdr:to>
      <xdr:col>10</xdr:col>
      <xdr:colOff>1332</xdr:colOff>
      <xdr:row>15</xdr:row>
      <xdr:rowOff>142186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5700A6D-DC33-5748-AD4D-8CF2E6DB8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152" zoomScaleNormal="152" workbookViewId="0">
      <pane xSplit="2" ySplit="3" topLeftCell="G17" activePane="bottomRight" state="frozen"/>
      <selection pane="topRight" activeCell="C1" sqref="C1"/>
      <selection pane="bottomLeft" activeCell="A4" sqref="A4"/>
      <selection pane="bottomRight" activeCell="C26" sqref="C26"/>
    </sheetView>
  </sheetViews>
  <sheetFormatPr baseColWidth="10" defaultColWidth="8.83203125" defaultRowHeight="15"/>
  <cols>
    <col min="1" max="1" width="63.83203125" style="4" bestFit="1" customWidth="1"/>
    <col min="2" max="2" width="49.83203125" style="4" bestFit="1" customWidth="1"/>
    <col min="3" max="9" width="14.33203125" style="4" customWidth="1"/>
    <col min="10" max="16384" width="8.83203125" style="4"/>
  </cols>
  <sheetData>
    <row r="1" spans="1:9" ht="33" customHeight="1">
      <c r="A1" s="2" t="s">
        <v>0</v>
      </c>
      <c r="B1" s="47" t="s">
        <v>0</v>
      </c>
      <c r="C1" s="3"/>
      <c r="D1" s="46" t="s">
        <v>2</v>
      </c>
      <c r="E1" s="46" t="s">
        <v>0</v>
      </c>
      <c r="F1" s="46" t="s">
        <v>0</v>
      </c>
      <c r="G1" s="46" t="s">
        <v>3</v>
      </c>
      <c r="H1" s="46" t="s">
        <v>0</v>
      </c>
      <c r="I1" s="46" t="s">
        <v>0</v>
      </c>
    </row>
    <row r="2" spans="1:9" ht="33" customHeight="1">
      <c r="A2" s="4" t="s">
        <v>0</v>
      </c>
      <c r="B2" s="45" t="s">
        <v>0</v>
      </c>
      <c r="C2" s="3" t="s">
        <v>1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10</v>
      </c>
    </row>
    <row r="3" spans="1:9">
      <c r="A3" s="2" t="s">
        <v>0</v>
      </c>
      <c r="B3" s="45" t="s">
        <v>0</v>
      </c>
      <c r="C3" s="3" t="s">
        <v>11</v>
      </c>
      <c r="D3" s="3" t="s">
        <v>11</v>
      </c>
      <c r="E3" s="3" t="s">
        <v>11</v>
      </c>
      <c r="F3" s="3" t="s">
        <v>11</v>
      </c>
      <c r="G3" s="3" t="s">
        <v>11</v>
      </c>
      <c r="H3" s="3" t="s">
        <v>11</v>
      </c>
      <c r="I3" s="3" t="s">
        <v>11</v>
      </c>
    </row>
    <row r="4" spans="1:9">
      <c r="A4" s="44" t="s">
        <v>12</v>
      </c>
      <c r="B4" s="1" t="s">
        <v>13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</row>
    <row r="5" spans="1:9">
      <c r="A5" s="45" t="s">
        <v>0</v>
      </c>
      <c r="B5" s="1" t="s">
        <v>14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>
      <c r="A6" s="45" t="s">
        <v>0</v>
      </c>
      <c r="B6" s="7" t="s">
        <v>41</v>
      </c>
      <c r="C6" s="8">
        <v>1066.0000000038001</v>
      </c>
      <c r="D6" s="8">
        <v>410.21021038959998</v>
      </c>
      <c r="E6" s="8">
        <v>491.34704498420001</v>
      </c>
      <c r="F6" s="8">
        <v>469.64490564800002</v>
      </c>
      <c r="G6" s="8">
        <v>407.05311921660001</v>
      </c>
      <c r="H6" s="8">
        <v>523.82103417179997</v>
      </c>
      <c r="I6" s="8">
        <v>135.12584661540001</v>
      </c>
    </row>
    <row r="7" spans="1:9">
      <c r="A7" s="44" t="s">
        <v>3</v>
      </c>
      <c r="B7" s="1" t="s">
        <v>7</v>
      </c>
      <c r="C7" s="6">
        <v>0.381850956111772</v>
      </c>
      <c r="D7" s="6">
        <v>0.27237589689584402</v>
      </c>
      <c r="E7" s="6">
        <v>0.17128664545159999</v>
      </c>
      <c r="F7" s="6">
        <v>0.40871743146484502</v>
      </c>
      <c r="G7" s="6">
        <v>1</v>
      </c>
      <c r="H7" s="6">
        <v>0</v>
      </c>
      <c r="I7" s="6">
        <v>0</v>
      </c>
    </row>
    <row r="8" spans="1:9">
      <c r="A8" s="45" t="s">
        <v>0</v>
      </c>
      <c r="B8" s="1" t="s">
        <v>8</v>
      </c>
      <c r="C8" s="5">
        <v>0.491389337870481</v>
      </c>
      <c r="D8" s="5">
        <v>0.53303705612234498</v>
      </c>
      <c r="E8" s="5">
        <v>0.60723608994757305</v>
      </c>
      <c r="F8" s="5">
        <v>0.45844656677266998</v>
      </c>
      <c r="G8" s="5">
        <v>0</v>
      </c>
      <c r="H8" s="5">
        <v>1</v>
      </c>
      <c r="I8" s="5">
        <v>0</v>
      </c>
    </row>
    <row r="9" spans="1:9">
      <c r="A9" s="45" t="s">
        <v>0</v>
      </c>
      <c r="B9" s="1" t="s">
        <v>9</v>
      </c>
      <c r="C9" s="6">
        <v>0.10893218518685401</v>
      </c>
      <c r="D9" s="6">
        <v>0.17012921806387399</v>
      </c>
      <c r="E9" s="6">
        <v>0.185077588807773</v>
      </c>
      <c r="F9" s="6">
        <v>0.10815883186151699</v>
      </c>
      <c r="G9" s="6">
        <v>0</v>
      </c>
      <c r="H9" s="6">
        <v>0</v>
      </c>
      <c r="I9" s="6">
        <v>0.859359717760805</v>
      </c>
    </row>
    <row r="10" spans="1:9">
      <c r="A10" s="45" t="s">
        <v>0</v>
      </c>
      <c r="B10" s="1" t="s">
        <v>10</v>
      </c>
      <c r="C10" s="5">
        <v>0.126759706017747</v>
      </c>
      <c r="D10" s="5">
        <v>0.19458704698181201</v>
      </c>
      <c r="E10" s="5">
        <v>0.22147726460082701</v>
      </c>
      <c r="F10" s="5">
        <v>0.132836001762485</v>
      </c>
      <c r="G10" s="5">
        <v>0</v>
      </c>
      <c r="H10" s="5">
        <v>0</v>
      </c>
      <c r="I10" s="5">
        <v>1</v>
      </c>
    </row>
    <row r="11" spans="1:9">
      <c r="A11" s="45" t="s">
        <v>0</v>
      </c>
      <c r="B11" s="7" t="s">
        <v>41</v>
      </c>
      <c r="C11" s="9">
        <v>1066.0000000038001</v>
      </c>
      <c r="D11" s="9">
        <v>410.21021038959998</v>
      </c>
      <c r="E11" s="9">
        <v>491.34704498420001</v>
      </c>
      <c r="F11" s="9">
        <v>469.64490564800002</v>
      </c>
      <c r="G11" s="9">
        <v>407.05311921660001</v>
      </c>
      <c r="H11" s="9">
        <v>523.82103417179997</v>
      </c>
      <c r="I11" s="9">
        <v>135.12584661540001</v>
      </c>
    </row>
    <row r="12" spans="1:9" ht="35" customHeight="1">
      <c r="A12" s="44" t="s">
        <v>17</v>
      </c>
      <c r="B12" s="1" t="s">
        <v>18</v>
      </c>
      <c r="C12" s="6">
        <v>5.2707098581352099E-2</v>
      </c>
      <c r="D12" s="6">
        <v>4.1143774728626598E-2</v>
      </c>
      <c r="E12" s="6">
        <v>2.1694669677605902E-2</v>
      </c>
      <c r="F12" s="6">
        <v>6.8021817986978594E-2</v>
      </c>
      <c r="G12" s="6">
        <v>8.9421904207389102E-2</v>
      </c>
      <c r="H12" s="6">
        <v>3.5507153543880697E-2</v>
      </c>
      <c r="I12" s="6">
        <v>2.41861026063378E-2</v>
      </c>
    </row>
    <row r="13" spans="1:9">
      <c r="A13" s="45" t="s">
        <v>0</v>
      </c>
      <c r="B13" s="1" t="s">
        <v>19</v>
      </c>
      <c r="C13" s="5">
        <v>0.16171644136896299</v>
      </c>
      <c r="D13" s="5">
        <v>0.20177951868029301</v>
      </c>
      <c r="E13" s="5">
        <v>0.12548363205884899</v>
      </c>
      <c r="F13" s="5">
        <v>0.13816854064703801</v>
      </c>
      <c r="G13" s="5">
        <v>0.19635225057585101</v>
      </c>
      <c r="H13" s="5">
        <v>0.14467456465214801</v>
      </c>
      <c r="I13" s="5">
        <v>0.13782376656102399</v>
      </c>
    </row>
    <row r="14" spans="1:9">
      <c r="A14" s="45" t="s">
        <v>0</v>
      </c>
      <c r="B14" s="1" t="s">
        <v>15</v>
      </c>
      <c r="C14" s="6">
        <v>0.198125157298292</v>
      </c>
      <c r="D14" s="6">
        <v>0.25703483805351501</v>
      </c>
      <c r="E14" s="6">
        <v>0.21360418506104001</v>
      </c>
      <c r="F14" s="6">
        <v>0.15958197383551101</v>
      </c>
      <c r="G14" s="6">
        <v>0.191722383412642</v>
      </c>
      <c r="H14" s="6">
        <v>0.19874261717644001</v>
      </c>
      <c r="I14" s="6">
        <v>0.21189666770429799</v>
      </c>
    </row>
    <row r="15" spans="1:9">
      <c r="A15" s="45" t="s">
        <v>0</v>
      </c>
      <c r="B15" s="1" t="s">
        <v>20</v>
      </c>
      <c r="C15" s="5">
        <v>0.32895970408132602</v>
      </c>
      <c r="D15" s="5">
        <v>0.35174955157731402</v>
      </c>
      <c r="E15" s="5">
        <v>0.37841544436901797</v>
      </c>
      <c r="F15" s="5">
        <v>0.32044261472112201</v>
      </c>
      <c r="G15" s="5">
        <v>0.27364938572646402</v>
      </c>
      <c r="H15" s="5">
        <v>0.354478440923504</v>
      </c>
      <c r="I15" s="5">
        <v>0.37337662655882498</v>
      </c>
    </row>
    <row r="16" spans="1:9">
      <c r="A16" s="45" t="s">
        <v>0</v>
      </c>
      <c r="B16" s="1" t="s">
        <v>21</v>
      </c>
      <c r="C16" s="6">
        <v>0.156097253062745</v>
      </c>
      <c r="D16" s="6">
        <v>0.113682080841748</v>
      </c>
      <c r="E16" s="6">
        <v>0.16306629836122499</v>
      </c>
      <c r="F16" s="6">
        <v>0.17732577586696699</v>
      </c>
      <c r="G16" s="6">
        <v>0.13652973139524899</v>
      </c>
      <c r="H16" s="6">
        <v>0.164872899924705</v>
      </c>
      <c r="I16" s="6">
        <v>0.17274274386675301</v>
      </c>
    </row>
    <row r="17" spans="1:9">
      <c r="A17" s="45" t="s">
        <v>0</v>
      </c>
      <c r="B17" s="1" t="s">
        <v>22</v>
      </c>
      <c r="C17" s="5">
        <v>6.1349318098441401E-2</v>
      </c>
      <c r="D17" s="5">
        <v>1.31608815883836E-2</v>
      </c>
      <c r="E17" s="5">
        <v>6.3253704776222705E-2</v>
      </c>
      <c r="F17" s="5">
        <v>8.1272221376138598E-2</v>
      </c>
      <c r="G17" s="5">
        <v>6.9684741256625896E-2</v>
      </c>
      <c r="H17" s="5">
        <v>6.4548064056548796E-2</v>
      </c>
      <c r="I17" s="5">
        <v>2.8638275092579199E-2</v>
      </c>
    </row>
    <row r="18" spans="1:9">
      <c r="A18" s="45" t="s">
        <v>0</v>
      </c>
      <c r="B18" s="1" t="s">
        <v>23</v>
      </c>
      <c r="C18" s="6">
        <v>1.9262642703999199E-2</v>
      </c>
      <c r="D18" s="6">
        <v>1.2187828626644101E-2</v>
      </c>
      <c r="E18" s="6">
        <v>2.15418370004451E-2</v>
      </c>
      <c r="F18" s="6">
        <v>2.3077017856599699E-2</v>
      </c>
      <c r="G18" s="6">
        <v>1.47291809992505E-2</v>
      </c>
      <c r="H18" s="6">
        <v>2.2264656543641799E-2</v>
      </c>
      <c r="I18" s="6">
        <v>1.95409003462974E-2</v>
      </c>
    </row>
    <row r="19" spans="1:9">
      <c r="A19" s="45" t="s">
        <v>0</v>
      </c>
      <c r="B19" s="1" t="s">
        <v>24</v>
      </c>
      <c r="C19" s="5">
        <v>8.3309943140793905E-3</v>
      </c>
      <c r="D19" s="5">
        <v>9.2615259034763697E-3</v>
      </c>
      <c r="E19" s="5">
        <v>8.4142497914746692E-3</v>
      </c>
      <c r="F19" s="5">
        <v>1.1034503004881201E-2</v>
      </c>
      <c r="G19" s="5">
        <v>6.2845524936252801E-3</v>
      </c>
      <c r="H19" s="5">
        <v>5.7602517967261799E-3</v>
      </c>
      <c r="I19" s="5">
        <v>2.29559633850746E-2</v>
      </c>
    </row>
    <row r="20" spans="1:9">
      <c r="A20" s="45" t="s">
        <v>0</v>
      </c>
      <c r="B20" s="1" t="s">
        <v>25</v>
      </c>
      <c r="C20" s="6">
        <v>1.34513904908023E-2</v>
      </c>
      <c r="D20" s="6">
        <v>0</v>
      </c>
      <c r="E20" s="6">
        <v>4.5259789041196099E-3</v>
      </c>
      <c r="F20" s="6">
        <v>2.10755347047639E-2</v>
      </c>
      <c r="G20" s="6">
        <v>2.16258699329024E-2</v>
      </c>
      <c r="H20" s="6">
        <v>9.1513513824048806E-3</v>
      </c>
      <c r="I20" s="6">
        <v>8.8389538788111403E-3</v>
      </c>
    </row>
    <row r="21" spans="1:9">
      <c r="A21" s="45" t="s">
        <v>0</v>
      </c>
      <c r="B21" s="7" t="s">
        <v>41</v>
      </c>
      <c r="C21" s="8">
        <v>957.85678992889996</v>
      </c>
      <c r="D21" s="8">
        <v>302.06700031470001</v>
      </c>
      <c r="E21" s="8">
        <v>491.34704498420001</v>
      </c>
      <c r="F21" s="8">
        <v>469.64490564800002</v>
      </c>
      <c r="G21" s="8">
        <v>333.51025482339998</v>
      </c>
      <c r="H21" s="8">
        <v>491.31665119370001</v>
      </c>
      <c r="I21" s="8">
        <v>133.0298839118</v>
      </c>
    </row>
    <row r="22" spans="1:9" ht="25.5" customHeight="1">
      <c r="A22" s="44" t="s">
        <v>26</v>
      </c>
      <c r="B22" s="1" t="s">
        <v>27</v>
      </c>
      <c r="C22" s="6">
        <v>0.10899020094282499</v>
      </c>
      <c r="D22" s="6">
        <v>0.101190683156569</v>
      </c>
      <c r="E22" s="6">
        <v>0.119430241583293</v>
      </c>
      <c r="F22" s="6">
        <v>0.109057730722386</v>
      </c>
      <c r="G22" s="6">
        <v>9.9117037961858404E-2</v>
      </c>
      <c r="H22" s="6">
        <v>0.10008070166751699</v>
      </c>
      <c r="I22" s="6">
        <v>0.16664782059870401</v>
      </c>
    </row>
    <row r="23" spans="1:9" ht="25.5" customHeight="1">
      <c r="A23" s="45" t="s">
        <v>0</v>
      </c>
      <c r="B23" s="1" t="s">
        <v>28</v>
      </c>
      <c r="C23" s="5">
        <v>4.53182604949975E-2</v>
      </c>
      <c r="D23" s="5">
        <v>6.06945663932155E-2</v>
      </c>
      <c r="E23" s="5">
        <v>6.2825833372199602E-2</v>
      </c>
      <c r="F23" s="5">
        <v>3.64482829447101E-2</v>
      </c>
      <c r="G23" s="5">
        <v>1.5802231339155301E-2</v>
      </c>
      <c r="H23" s="5">
        <v>6.2062939052066501E-2</v>
      </c>
      <c r="I23" s="5">
        <v>5.7473115957683098E-2</v>
      </c>
    </row>
    <row r="24" spans="1:9" ht="25.5" customHeight="1">
      <c r="A24" s="45" t="s">
        <v>0</v>
      </c>
      <c r="B24" s="1" t="s">
        <v>29</v>
      </c>
      <c r="C24" s="6">
        <v>2.9804267083306999E-2</v>
      </c>
      <c r="D24" s="6">
        <v>4.7218733717156298E-2</v>
      </c>
      <c r="E24" s="6">
        <v>3.5540074883652802E-2</v>
      </c>
      <c r="F24" s="6">
        <v>1.9681188245077599E-2</v>
      </c>
      <c r="G24" s="6">
        <v>1.13641797545533E-2</v>
      </c>
      <c r="H24" s="6">
        <v>4.0506313389232003E-2</v>
      </c>
      <c r="I24" s="6">
        <v>3.6508510113562501E-2</v>
      </c>
    </row>
    <row r="25" spans="1:9">
      <c r="A25" s="45" t="s">
        <v>0</v>
      </c>
      <c r="B25" s="1" t="s">
        <v>30</v>
      </c>
      <c r="C25" s="5">
        <v>0.156590677271321</v>
      </c>
      <c r="D25" s="5">
        <v>0.20024027943894701</v>
      </c>
      <c r="E25" s="5">
        <v>0.177891542051933</v>
      </c>
      <c r="F25" s="5">
        <v>0.13347945271631401</v>
      </c>
      <c r="G25" s="5">
        <v>0.108741544157027</v>
      </c>
      <c r="H25" s="5">
        <v>0.16102152459312899</v>
      </c>
      <c r="I25" s="5">
        <v>0.26018565236024999</v>
      </c>
    </row>
    <row r="26" spans="1:9">
      <c r="A26" s="45" t="s">
        <v>0</v>
      </c>
      <c r="B26" s="1" t="s">
        <v>31</v>
      </c>
      <c r="C26" s="6">
        <v>0.72919676624993801</v>
      </c>
      <c r="D26" s="6">
        <v>0.66299763816191304</v>
      </c>
      <c r="E26" s="6">
        <v>0.69950964703583796</v>
      </c>
      <c r="F26" s="6">
        <v>0.77513283228615903</v>
      </c>
      <c r="G26" s="6">
        <v>0.79731967836103501</v>
      </c>
      <c r="H26" s="6">
        <v>0.71961130430975595</v>
      </c>
      <c r="I26" s="6">
        <v>0.59381220311801697</v>
      </c>
    </row>
    <row r="27" spans="1:9">
      <c r="A27" s="45" t="s">
        <v>0</v>
      </c>
      <c r="B27" s="7" t="s">
        <v>41</v>
      </c>
      <c r="C27" s="8">
        <v>957.85678992889996</v>
      </c>
      <c r="D27" s="8">
        <v>302.06700031470001</v>
      </c>
      <c r="E27" s="8">
        <v>491.34704498420001</v>
      </c>
      <c r="F27" s="8">
        <v>469.64490564800002</v>
      </c>
      <c r="G27" s="8">
        <v>333.51025482339998</v>
      </c>
      <c r="H27" s="8">
        <v>491.31665119370001</v>
      </c>
      <c r="I27" s="8">
        <v>133.0298839118</v>
      </c>
    </row>
    <row r="28" spans="1:9" ht="25.5" customHeight="1">
      <c r="A28" s="44" t="s">
        <v>32</v>
      </c>
      <c r="B28" s="1" t="s">
        <v>33</v>
      </c>
      <c r="C28" s="6">
        <v>0.313892175046666</v>
      </c>
      <c r="D28" s="6">
        <v>0.312695418707091</v>
      </c>
      <c r="E28" s="6">
        <v>0.34183082994688802</v>
      </c>
      <c r="F28" s="6">
        <v>0.29549001674195202</v>
      </c>
      <c r="G28" s="6">
        <v>0.27378231146160698</v>
      </c>
      <c r="H28" s="6">
        <v>0.31263630026197198</v>
      </c>
      <c r="I28" s="6">
        <v>0.41908720797624299</v>
      </c>
    </row>
    <row r="29" spans="1:9">
      <c r="A29" s="45" t="s">
        <v>0</v>
      </c>
      <c r="B29" s="1" t="s">
        <v>34</v>
      </c>
      <c r="C29" s="5">
        <v>0.14969764052540999</v>
      </c>
      <c r="D29" s="5">
        <v>0.18470157180716301</v>
      </c>
      <c r="E29" s="5">
        <v>0.14885760095016301</v>
      </c>
      <c r="F29" s="5">
        <v>0.139019117743895</v>
      </c>
      <c r="G29" s="5">
        <v>0.134832478389942</v>
      </c>
      <c r="H29" s="5">
        <v>0.15686480775188599</v>
      </c>
      <c r="I29" s="5">
        <v>0.16049472888855301</v>
      </c>
    </row>
    <row r="30" spans="1:9">
      <c r="A30" s="45" t="s">
        <v>0</v>
      </c>
      <c r="B30" s="1" t="s">
        <v>35</v>
      </c>
      <c r="C30" s="6">
        <v>0.106853568777121</v>
      </c>
      <c r="D30" s="6">
        <v>0.169165900642121</v>
      </c>
      <c r="E30" s="6">
        <v>9.8140372901501099E-2</v>
      </c>
      <c r="F30" s="6">
        <v>6.5422523843213398E-2</v>
      </c>
      <c r="G30" s="6">
        <v>9.9621124596282903E-2</v>
      </c>
      <c r="H30" s="6">
        <v>0.119441036852554</v>
      </c>
      <c r="I30" s="6">
        <v>7.8496494042070999E-2</v>
      </c>
    </row>
    <row r="31" spans="1:9">
      <c r="A31" s="45" t="s">
        <v>0</v>
      </c>
      <c r="B31" s="1" t="s">
        <v>36</v>
      </c>
      <c r="C31" s="5">
        <v>3.1821578879930999E-2</v>
      </c>
      <c r="D31" s="5">
        <v>2.6079311638122799E-2</v>
      </c>
      <c r="E31" s="5">
        <v>3.1724968760931997E-2</v>
      </c>
      <c r="F31" s="5">
        <v>3.9224583523763498E-2</v>
      </c>
      <c r="G31" s="5">
        <v>3.4327895635659897E-2</v>
      </c>
      <c r="H31" s="5">
        <v>2.9505693337441501E-2</v>
      </c>
      <c r="I31" s="5">
        <v>3.4091375564206799E-2</v>
      </c>
    </row>
    <row r="32" spans="1:9">
      <c r="A32" s="45" t="s">
        <v>0</v>
      </c>
      <c r="B32" s="1" t="s">
        <v>37</v>
      </c>
      <c r="C32" s="6">
        <v>0.15405442819187301</v>
      </c>
      <c r="D32" s="6">
        <v>7.4561955632145696E-2</v>
      </c>
      <c r="E32" s="6">
        <v>0.14239407525092501</v>
      </c>
      <c r="F32" s="6">
        <v>0.20893651028026999</v>
      </c>
      <c r="G32" s="6">
        <v>0.178490483024942</v>
      </c>
      <c r="H32" s="6">
        <v>0.14463133837119799</v>
      </c>
      <c r="I32" s="6">
        <v>0.12759455439391201</v>
      </c>
    </row>
    <row r="33" spans="1:9" ht="25.5" customHeight="1">
      <c r="A33" s="45" t="s">
        <v>0</v>
      </c>
      <c r="B33" s="1" t="s">
        <v>38</v>
      </c>
      <c r="C33" s="5">
        <v>2.6132918482582399E-2</v>
      </c>
      <c r="D33" s="5">
        <v>3.2597116147549003E-2</v>
      </c>
      <c r="E33" s="5">
        <v>2.75890235703685E-2</v>
      </c>
      <c r="F33" s="5">
        <v>2.23259030525048E-2</v>
      </c>
      <c r="G33" s="5">
        <v>2.3641857232771301E-2</v>
      </c>
      <c r="H33" s="5">
        <v>3.4899675265106997E-2</v>
      </c>
      <c r="I33" s="5">
        <v>0</v>
      </c>
    </row>
    <row r="34" spans="1:9" ht="25.5" customHeight="1">
      <c r="A34" s="45" t="s">
        <v>0</v>
      </c>
      <c r="B34" s="1" t="s">
        <v>39</v>
      </c>
      <c r="C34" s="6">
        <v>0.152322618603591</v>
      </c>
      <c r="D34" s="6">
        <v>0.137662587555998</v>
      </c>
      <c r="E34" s="6">
        <v>0.16344977029256899</v>
      </c>
      <c r="F34" s="6">
        <v>0.16697919120084501</v>
      </c>
      <c r="G34" s="6">
        <v>0.15302380592831799</v>
      </c>
      <c r="H34" s="6">
        <v>0.14959075867067301</v>
      </c>
      <c r="I34" s="6">
        <v>0.16065424363272901</v>
      </c>
    </row>
    <row r="35" spans="1:9">
      <c r="A35" s="45" t="s">
        <v>0</v>
      </c>
      <c r="B35" s="1" t="s">
        <v>16</v>
      </c>
      <c r="C35" s="5">
        <v>2.8278508895792899E-2</v>
      </c>
      <c r="D35" s="5">
        <v>2.2664513603496798E-2</v>
      </c>
      <c r="E35" s="5">
        <v>2.6715008038813201E-2</v>
      </c>
      <c r="F35" s="5">
        <v>3.07457068592638E-2</v>
      </c>
      <c r="G35" s="5">
        <v>4.2486933125049503E-2</v>
      </c>
      <c r="H35" s="5">
        <v>2.6290445948284301E-2</v>
      </c>
      <c r="I35" s="5">
        <v>0</v>
      </c>
    </row>
    <row r="36" spans="1:9" ht="25.5" customHeight="1">
      <c r="A36" s="45" t="s">
        <v>0</v>
      </c>
      <c r="B36" s="1" t="s">
        <v>40</v>
      </c>
      <c r="C36" s="6">
        <v>3.6946562597031801E-2</v>
      </c>
      <c r="D36" s="6">
        <v>3.9871624266313098E-2</v>
      </c>
      <c r="E36" s="6">
        <v>1.9298350287839699E-2</v>
      </c>
      <c r="F36" s="6">
        <v>3.1856446754292E-2</v>
      </c>
      <c r="G36" s="6">
        <v>5.9793110605427899E-2</v>
      </c>
      <c r="H36" s="6">
        <v>2.6139943540884999E-2</v>
      </c>
      <c r="I36" s="6">
        <v>1.9581395502284899E-2</v>
      </c>
    </row>
    <row r="37" spans="1:9">
      <c r="A37" s="45" t="s">
        <v>0</v>
      </c>
      <c r="B37" s="7" t="s">
        <v>41</v>
      </c>
      <c r="C37" s="8">
        <v>957.85678992889996</v>
      </c>
      <c r="D37" s="8">
        <v>302.06700031470001</v>
      </c>
      <c r="E37" s="8">
        <v>491.34704498420001</v>
      </c>
      <c r="F37" s="8">
        <v>469.64490564800002</v>
      </c>
      <c r="G37" s="8">
        <v>333.51025482339998</v>
      </c>
      <c r="H37" s="8">
        <v>491.31665119370001</v>
      </c>
      <c r="I37" s="8">
        <v>133.0298839118</v>
      </c>
    </row>
  </sheetData>
  <mergeCells count="8">
    <mergeCell ref="A12:A21"/>
    <mergeCell ref="A22:A27"/>
    <mergeCell ref="A28:A37"/>
    <mergeCell ref="D1:F1"/>
    <mergeCell ref="G1:I1"/>
    <mergeCell ref="A4:A6"/>
    <mergeCell ref="A7:A11"/>
    <mergeCell ref="B1:B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25D7-5A99-1F41-AE01-4521620967B4}">
  <dimension ref="B2:F8"/>
  <sheetViews>
    <sheetView zoomScale="123" zoomScaleNormal="123" workbookViewId="0">
      <selection activeCell="F11" sqref="F11"/>
    </sheetView>
  </sheetViews>
  <sheetFormatPr baseColWidth="10" defaultRowHeight="15"/>
  <cols>
    <col min="2" max="2" width="22.6640625" customWidth="1"/>
    <col min="3" max="3" width="28" customWidth="1"/>
    <col min="4" max="4" width="18.83203125" style="16" customWidth="1"/>
    <col min="5" max="5" width="14.1640625" style="16" customWidth="1"/>
    <col min="6" max="6" width="20.5" style="16" bestFit="1" customWidth="1"/>
  </cols>
  <sheetData>
    <row r="2" spans="2:6">
      <c r="D2" s="41" t="s">
        <v>57</v>
      </c>
      <c r="E2" s="41" t="s">
        <v>58</v>
      </c>
      <c r="F2" s="41" t="s">
        <v>55</v>
      </c>
    </row>
    <row r="3" spans="2:6" ht="39">
      <c r="B3" s="44" t="s">
        <v>26</v>
      </c>
      <c r="C3" s="1" t="s">
        <v>27</v>
      </c>
      <c r="D3" s="39">
        <v>0.10899020094282499</v>
      </c>
      <c r="E3" s="18">
        <f>D8*D3</f>
        <v>104.39700400880011</v>
      </c>
      <c r="F3" s="38">
        <f>E3/F8</f>
        <v>0.4024700866143186</v>
      </c>
    </row>
    <row r="4" spans="2:6" ht="26">
      <c r="B4" s="45" t="s">
        <v>0</v>
      </c>
      <c r="C4" s="1" t="s">
        <v>28</v>
      </c>
      <c r="D4" s="39">
        <v>4.53182604949975E-2</v>
      </c>
      <c r="E4" s="18">
        <f>D8*D4</f>
        <v>43.408403522899988</v>
      </c>
      <c r="F4" s="38">
        <f>E4/F8</f>
        <v>0.16734756032058326</v>
      </c>
    </row>
    <row r="5" spans="2:6" ht="26">
      <c r="B5" s="45" t="s">
        <v>0</v>
      </c>
      <c r="C5" s="1" t="s">
        <v>29</v>
      </c>
      <c r="D5" s="39">
        <v>2.9804267083306999E-2</v>
      </c>
      <c r="E5" s="18">
        <f>D8*D5</f>
        <v>28.54821959460002</v>
      </c>
      <c r="F5" s="38">
        <f>E5/F8</f>
        <v>0.11005875620678471</v>
      </c>
    </row>
    <row r="6" spans="2:6" ht="26">
      <c r="B6" s="45" t="s">
        <v>0</v>
      </c>
      <c r="C6" s="1" t="s">
        <v>30</v>
      </c>
      <c r="D6" s="39">
        <v>0.156590677271321</v>
      </c>
      <c r="E6" s="18">
        <f>D8*D6</f>
        <v>149.99144346389988</v>
      </c>
      <c r="F6" s="38">
        <f>E6/F8</f>
        <v>0.57824522662770894</v>
      </c>
    </row>
    <row r="7" spans="2:6" ht="26">
      <c r="B7" s="45" t="s">
        <v>0</v>
      </c>
      <c r="C7" s="1" t="s">
        <v>31</v>
      </c>
      <c r="D7" s="39">
        <v>0.72919676624993801</v>
      </c>
      <c r="E7" s="18">
        <f>D8*D7</f>
        <v>698.46607374670009</v>
      </c>
      <c r="F7" s="37" t="s">
        <v>56</v>
      </c>
    </row>
    <row r="8" spans="2:6">
      <c r="B8" s="45" t="s">
        <v>0</v>
      </c>
      <c r="C8" s="7" t="s">
        <v>41</v>
      </c>
      <c r="D8" s="40">
        <v>957.85678992889996</v>
      </c>
      <c r="F8" s="31">
        <f>D8-E7</f>
        <v>259.39071618219987</v>
      </c>
    </row>
  </sheetData>
  <mergeCells count="1">
    <mergeCell ref="B3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B5CB-B2CB-9A46-9328-2EAEED167002}">
  <dimension ref="B2:J67"/>
  <sheetViews>
    <sheetView zoomScale="124" zoomScaleNormal="124" workbookViewId="0">
      <selection activeCell="G32" sqref="G32"/>
    </sheetView>
  </sheetViews>
  <sheetFormatPr baseColWidth="10" defaultRowHeight="15"/>
  <cols>
    <col min="2" max="2" width="26.1640625" customWidth="1"/>
    <col min="3" max="3" width="40.1640625" customWidth="1"/>
    <col min="4" max="4" width="9" customWidth="1"/>
    <col min="5" max="5" width="13.83203125" customWidth="1"/>
    <col min="6" max="6" width="14.83203125" customWidth="1"/>
    <col min="7" max="7" width="9.83203125" customWidth="1"/>
  </cols>
  <sheetData>
    <row r="2" spans="2:8">
      <c r="D2" s="10"/>
      <c r="E2" s="10"/>
      <c r="F2" s="10"/>
      <c r="G2" s="10"/>
    </row>
    <row r="3" spans="2:8" ht="16">
      <c r="B3" s="11" t="s">
        <v>42</v>
      </c>
      <c r="C3" s="12"/>
      <c r="D3" s="13" t="s">
        <v>43</v>
      </c>
      <c r="E3" s="13" t="s">
        <v>44</v>
      </c>
      <c r="F3" s="13" t="s">
        <v>45</v>
      </c>
      <c r="G3" s="13" t="s">
        <v>46</v>
      </c>
      <c r="H3" s="14"/>
    </row>
    <row r="4" spans="2:8" ht="17">
      <c r="B4" s="48" t="s">
        <v>17</v>
      </c>
      <c r="C4" s="15" t="s">
        <v>18</v>
      </c>
      <c r="D4" s="16">
        <v>0</v>
      </c>
      <c r="E4" s="17">
        <v>5.2707098581352099E-2</v>
      </c>
      <c r="F4" s="18">
        <f>E4*E15</f>
        <v>50.485852253600001</v>
      </c>
      <c r="G4" s="18">
        <f>D4*F4</f>
        <v>0</v>
      </c>
    </row>
    <row r="5" spans="2:8" ht="17">
      <c r="B5" s="48"/>
      <c r="C5" s="15" t="s">
        <v>19</v>
      </c>
      <c r="D5" s="16">
        <f>1000/2</f>
        <v>500</v>
      </c>
      <c r="E5" s="17">
        <v>0.16171644136896299</v>
      </c>
      <c r="F5" s="18">
        <f>E5*E15</f>
        <v>154.90119140840005</v>
      </c>
      <c r="G5" s="18">
        <f>D5*F5</f>
        <v>77450.595704200023</v>
      </c>
    </row>
    <row r="6" spans="2:8" ht="17">
      <c r="B6" s="48"/>
      <c r="C6" s="15" t="s">
        <v>15</v>
      </c>
      <c r="D6" s="16">
        <f>1500</f>
        <v>1500</v>
      </c>
      <c r="E6" s="17">
        <v>0.198125157298292</v>
      </c>
      <c r="F6" s="18">
        <f>E6*E15</f>
        <v>189.77552717390034</v>
      </c>
      <c r="G6" s="18">
        <f t="shared" ref="G6:G12" si="0">D6*F6</f>
        <v>284663.29076085053</v>
      </c>
    </row>
    <row r="7" spans="2:8" ht="17">
      <c r="B7" s="48"/>
      <c r="C7" s="15" t="s">
        <v>20</v>
      </c>
      <c r="D7" s="16">
        <v>3500</v>
      </c>
      <c r="E7" s="17">
        <v>0.32895970408132602</v>
      </c>
      <c r="F7" s="18">
        <f>E7*E15</f>
        <v>315.09628616729981</v>
      </c>
      <c r="G7" s="18">
        <f t="shared" si="0"/>
        <v>1102837.0015855494</v>
      </c>
    </row>
    <row r="8" spans="2:8" ht="17">
      <c r="B8" s="48"/>
      <c r="C8" s="15" t="s">
        <v>21</v>
      </c>
      <c r="D8" s="16">
        <v>7500</v>
      </c>
      <c r="E8" s="17">
        <v>0.156097253062745</v>
      </c>
      <c r="F8" s="18">
        <f>E8*E15</f>
        <v>149.51881373540007</v>
      </c>
      <c r="G8" s="18">
        <f t="shared" si="0"/>
        <v>1121391.1030155006</v>
      </c>
    </row>
    <row r="9" spans="2:8" ht="17">
      <c r="B9" s="48"/>
      <c r="C9" s="15" t="s">
        <v>22</v>
      </c>
      <c r="D9" s="16">
        <v>12500</v>
      </c>
      <c r="E9" s="17">
        <v>6.1349318098441401E-2</v>
      </c>
      <c r="F9" s="18">
        <f>E9*E15</f>
        <v>58.763860898100042</v>
      </c>
      <c r="G9" s="18">
        <f t="shared" si="0"/>
        <v>734548.26122625056</v>
      </c>
    </row>
    <row r="10" spans="2:8" ht="17">
      <c r="B10" s="48"/>
      <c r="C10" s="15" t="s">
        <v>23</v>
      </c>
      <c r="D10" s="16">
        <v>17500</v>
      </c>
      <c r="E10" s="17">
        <v>1.9262642703999199E-2</v>
      </c>
      <c r="F10" s="18">
        <f>E10*E15</f>
        <v>18.450853106000018</v>
      </c>
      <c r="G10" s="18">
        <f t="shared" si="0"/>
        <v>322889.92935500032</v>
      </c>
    </row>
    <row r="11" spans="2:8" ht="17">
      <c r="B11" s="48"/>
      <c r="C11" s="15" t="s">
        <v>24</v>
      </c>
      <c r="D11" s="16">
        <v>25000</v>
      </c>
      <c r="E11" s="17">
        <v>8.3309943140793905E-3</v>
      </c>
      <c r="F11" s="18">
        <f>E11*E15</f>
        <v>7.979899470600003</v>
      </c>
      <c r="G11" s="18">
        <f t="shared" si="0"/>
        <v>199497.48676500007</v>
      </c>
    </row>
    <row r="12" spans="2:8" ht="18" thickBot="1">
      <c r="B12" s="48"/>
      <c r="C12" s="19" t="s">
        <v>25</v>
      </c>
      <c r="D12" s="16">
        <v>35000</v>
      </c>
      <c r="E12" s="20">
        <v>1.34513904908023E-2</v>
      </c>
      <c r="F12" s="18">
        <f>E12*E15</f>
        <v>12.884505715600021</v>
      </c>
      <c r="G12" s="18">
        <f t="shared" si="0"/>
        <v>450957.70004600071</v>
      </c>
    </row>
    <row r="13" spans="2:8" ht="17">
      <c r="B13" s="48"/>
      <c r="C13" s="21" t="s">
        <v>47</v>
      </c>
      <c r="D13" s="22"/>
      <c r="E13" s="23"/>
      <c r="F13" s="24"/>
      <c r="G13" s="24">
        <f>SUM(G4:G12)</f>
        <v>4294235.3684583521</v>
      </c>
    </row>
    <row r="14" spans="2:8" ht="16">
      <c r="B14" s="48"/>
      <c r="C14" s="25"/>
      <c r="D14" s="16"/>
      <c r="E14" s="26"/>
      <c r="F14" s="18"/>
      <c r="G14" s="18"/>
    </row>
    <row r="15" spans="2:8" ht="17">
      <c r="B15" s="48"/>
      <c r="C15" s="27" t="s">
        <v>48</v>
      </c>
      <c r="D15" s="28"/>
      <c r="E15" s="29">
        <v>957.85678992889996</v>
      </c>
      <c r="F15" s="28"/>
      <c r="G15" s="28"/>
    </row>
    <row r="16" spans="2:8" ht="17">
      <c r="B16" s="48"/>
      <c r="C16" s="30" t="s">
        <v>49</v>
      </c>
      <c r="D16" s="28"/>
      <c r="E16" s="28"/>
      <c r="F16" s="28"/>
      <c r="G16" s="31">
        <f>G13/E15</f>
        <v>4483.1705674677169</v>
      </c>
    </row>
    <row r="17" spans="2:8" ht="17">
      <c r="C17" s="30" t="s">
        <v>50</v>
      </c>
      <c r="D17" s="10"/>
      <c r="E17" s="10"/>
      <c r="F17" s="10"/>
      <c r="G17" s="32">
        <f>G16/6</f>
        <v>747.19509457795277</v>
      </c>
    </row>
    <row r="18" spans="2:8">
      <c r="D18" s="10"/>
      <c r="E18" s="10"/>
      <c r="F18" s="10"/>
      <c r="G18" s="10"/>
    </row>
    <row r="19" spans="2:8" ht="16">
      <c r="B19" s="11" t="s">
        <v>51</v>
      </c>
      <c r="C19" s="12"/>
      <c r="D19" s="13" t="s">
        <v>43</v>
      </c>
      <c r="E19" s="33" t="s">
        <v>44</v>
      </c>
      <c r="F19" s="33" t="s">
        <v>45</v>
      </c>
      <c r="G19" s="33" t="s">
        <v>46</v>
      </c>
      <c r="H19" s="14"/>
    </row>
    <row r="20" spans="2:8" ht="17">
      <c r="B20" s="49" t="s">
        <v>17</v>
      </c>
      <c r="C20" s="15" t="s">
        <v>18</v>
      </c>
      <c r="D20" s="16">
        <v>0</v>
      </c>
      <c r="E20" s="17">
        <v>4.1143774728626598E-2</v>
      </c>
      <c r="F20" s="32">
        <f>E20*E31</f>
        <v>12.428176613899996</v>
      </c>
      <c r="G20" s="32">
        <f>D20*F20</f>
        <v>0</v>
      </c>
    </row>
    <row r="21" spans="2:8" ht="17">
      <c r="B21" s="49"/>
      <c r="C21" s="15" t="s">
        <v>19</v>
      </c>
      <c r="D21" s="16">
        <f>1000/2</f>
        <v>500</v>
      </c>
      <c r="E21" s="17">
        <v>0.20177951868029301</v>
      </c>
      <c r="F21" s="32">
        <f>E21*E31</f>
        <v>60.950933932700082</v>
      </c>
      <c r="G21" s="32">
        <f>D21*F21</f>
        <v>30475.466966350039</v>
      </c>
    </row>
    <row r="22" spans="2:8" ht="17">
      <c r="B22" s="49"/>
      <c r="C22" s="15" t="s">
        <v>15</v>
      </c>
      <c r="D22" s="16">
        <f>1500</f>
        <v>1500</v>
      </c>
      <c r="E22" s="17">
        <v>0.25703483805351501</v>
      </c>
      <c r="F22" s="32">
        <f>E22*E31</f>
        <v>77.641742507199979</v>
      </c>
      <c r="G22" s="32">
        <f t="shared" ref="G22:G28" si="1">D22*F22</f>
        <v>116462.61376079997</v>
      </c>
    </row>
    <row r="23" spans="2:8" ht="17">
      <c r="B23" s="49"/>
      <c r="C23" s="15" t="s">
        <v>20</v>
      </c>
      <c r="D23" s="16">
        <v>3500</v>
      </c>
      <c r="E23" s="17">
        <v>0.35174955157731402</v>
      </c>
      <c r="F23" s="32">
        <f>E23*E31</f>
        <v>106.2519319070001</v>
      </c>
      <c r="G23" s="32">
        <f t="shared" si="1"/>
        <v>371881.76167450036</v>
      </c>
    </row>
    <row r="24" spans="2:8" ht="17">
      <c r="B24" s="49"/>
      <c r="C24" s="15" t="s">
        <v>21</v>
      </c>
      <c r="D24" s="16">
        <v>7500</v>
      </c>
      <c r="E24" s="17">
        <v>0.113682080841748</v>
      </c>
      <c r="F24" s="32">
        <f>E24*E31</f>
        <v>34.339605149400043</v>
      </c>
      <c r="G24" s="32">
        <f t="shared" si="1"/>
        <v>257547.03862050033</v>
      </c>
    </row>
    <row r="25" spans="2:8" ht="17">
      <c r="B25" s="49"/>
      <c r="C25" s="15" t="s">
        <v>22</v>
      </c>
      <c r="D25" s="16">
        <v>12500</v>
      </c>
      <c r="E25" s="17">
        <v>1.31608815883836E-2</v>
      </c>
      <c r="F25" s="32">
        <f>E25*E31</f>
        <v>3.9754680228999986</v>
      </c>
      <c r="G25" s="32">
        <f t="shared" si="1"/>
        <v>49693.350286249981</v>
      </c>
    </row>
    <row r="26" spans="2:8" ht="17">
      <c r="B26" s="49"/>
      <c r="C26" s="15" t="s">
        <v>23</v>
      </c>
      <c r="D26" s="16">
        <v>17500</v>
      </c>
      <c r="E26" s="17">
        <v>1.2187828626644101E-2</v>
      </c>
      <c r="F26" s="32">
        <f>E26*E31</f>
        <v>3.6815408336000135</v>
      </c>
      <c r="G26" s="32">
        <f t="shared" si="1"/>
        <v>64426.964588000235</v>
      </c>
    </row>
    <row r="27" spans="2:8" ht="17">
      <c r="B27" s="49"/>
      <c r="C27" s="15" t="s">
        <v>24</v>
      </c>
      <c r="D27" s="16">
        <v>25000</v>
      </c>
      <c r="E27" s="17">
        <v>9.2615259034763697E-3</v>
      </c>
      <c r="F27" s="32">
        <f>E27*E31</f>
        <v>2.7976013479999988</v>
      </c>
      <c r="G27" s="32">
        <f t="shared" si="1"/>
        <v>69940.033699999971</v>
      </c>
    </row>
    <row r="28" spans="2:8" ht="18" thickBot="1">
      <c r="B28" s="49"/>
      <c r="C28" s="19" t="s">
        <v>25</v>
      </c>
      <c r="D28" s="16">
        <v>35000</v>
      </c>
      <c r="E28" s="17">
        <v>0</v>
      </c>
      <c r="F28" s="32">
        <f>E28*E31</f>
        <v>0</v>
      </c>
      <c r="G28" s="32">
        <f t="shared" si="1"/>
        <v>0</v>
      </c>
    </row>
    <row r="29" spans="2:8" ht="17">
      <c r="B29" s="49"/>
      <c r="C29" s="21" t="s">
        <v>47</v>
      </c>
      <c r="D29" s="22"/>
      <c r="E29" s="10"/>
      <c r="F29" s="10"/>
      <c r="G29" s="32">
        <f>SUM(G20:G28)</f>
        <v>960427.22959640087</v>
      </c>
    </row>
    <row r="30" spans="2:8" ht="16">
      <c r="B30" s="49"/>
      <c r="C30" s="25"/>
      <c r="D30" s="16"/>
      <c r="E30" s="10"/>
      <c r="F30" s="10"/>
      <c r="G30" s="10"/>
    </row>
    <row r="31" spans="2:8" ht="17">
      <c r="B31" s="49"/>
      <c r="C31" s="27" t="s">
        <v>48</v>
      </c>
      <c r="D31" s="28"/>
      <c r="E31" s="29">
        <v>302.06700031470001</v>
      </c>
      <c r="F31" s="10"/>
      <c r="G31" s="10"/>
    </row>
    <row r="32" spans="2:8" ht="17">
      <c r="B32" s="49"/>
      <c r="C32" s="30" t="s">
        <v>49</v>
      </c>
      <c r="D32" s="28"/>
      <c r="E32" s="10"/>
      <c r="F32" s="10"/>
      <c r="G32" s="32">
        <f>G29/E31</f>
        <v>3179.517221662104</v>
      </c>
    </row>
    <row r="33" spans="2:10" ht="17">
      <c r="C33" s="30" t="s">
        <v>50</v>
      </c>
      <c r="D33" s="10"/>
      <c r="E33" s="10"/>
      <c r="F33" s="10"/>
      <c r="G33" s="32">
        <f>G32/6</f>
        <v>529.91953694368397</v>
      </c>
    </row>
    <row r="34" spans="2:10">
      <c r="D34" s="10"/>
      <c r="E34" s="10"/>
      <c r="F34" s="10"/>
      <c r="G34" s="10"/>
    </row>
    <row r="35" spans="2:10" ht="16">
      <c r="B35" s="11" t="s">
        <v>52</v>
      </c>
      <c r="C35" s="12"/>
      <c r="D35" s="13" t="s">
        <v>43</v>
      </c>
      <c r="E35" s="33" t="s">
        <v>44</v>
      </c>
      <c r="F35" s="33" t="s">
        <v>45</v>
      </c>
      <c r="G35" s="33" t="s">
        <v>46</v>
      </c>
      <c r="H35" s="14"/>
      <c r="J35" s="6"/>
    </row>
    <row r="36" spans="2:10" ht="17">
      <c r="B36" s="49" t="s">
        <v>17</v>
      </c>
      <c r="C36" s="15" t="s">
        <v>18</v>
      </c>
      <c r="D36" s="16">
        <v>0</v>
      </c>
      <c r="E36" s="36">
        <v>2.1694669677605902E-2</v>
      </c>
      <c r="F36" s="32">
        <f>E36*E47</f>
        <v>10.652082811704497</v>
      </c>
      <c r="G36" s="32">
        <f>D36*F36</f>
        <v>0</v>
      </c>
      <c r="J36" s="5"/>
    </row>
    <row r="37" spans="2:10" ht="17">
      <c r="B37" s="49"/>
      <c r="C37" s="15" t="s">
        <v>19</v>
      </c>
      <c r="D37" s="16">
        <f>1000/2</f>
        <v>500</v>
      </c>
      <c r="E37" s="36">
        <v>0.12548363205884899</v>
      </c>
      <c r="F37" s="32">
        <f>E37*E47</f>
        <v>61.612463340894855</v>
      </c>
      <c r="G37" s="32">
        <f>D37*F37</f>
        <v>30806.231670447429</v>
      </c>
      <c r="J37" s="6"/>
    </row>
    <row r="38" spans="2:10" ht="17">
      <c r="B38" s="49"/>
      <c r="C38" s="15" t="s">
        <v>15</v>
      </c>
      <c r="D38" s="16">
        <f>1500</f>
        <v>1500</v>
      </c>
      <c r="E38" s="36">
        <v>0.21360418506104001</v>
      </c>
      <c r="F38" s="32">
        <f>E38*E47</f>
        <v>104.87965486497065</v>
      </c>
      <c r="G38" s="32">
        <f t="shared" ref="G38:G44" si="2">D38*F38</f>
        <v>157319.48229745598</v>
      </c>
      <c r="J38" s="5"/>
    </row>
    <row r="39" spans="2:10" ht="17">
      <c r="B39" s="49"/>
      <c r="C39" s="15" t="s">
        <v>20</v>
      </c>
      <c r="D39" s="16">
        <v>3500</v>
      </c>
      <c r="E39" s="36">
        <v>0.37841544436901797</v>
      </c>
      <c r="F39" s="32">
        <f>E39*E47</f>
        <v>185.80198318518782</v>
      </c>
      <c r="G39" s="32">
        <f t="shared" si="2"/>
        <v>650306.94114815735</v>
      </c>
      <c r="J39" s="6"/>
    </row>
    <row r="40" spans="2:10" ht="17">
      <c r="B40" s="49"/>
      <c r="C40" s="15" t="s">
        <v>21</v>
      </c>
      <c r="D40" s="16">
        <v>7500</v>
      </c>
      <c r="E40" s="36">
        <v>0.16306629836122499</v>
      </c>
      <c r="F40" s="32">
        <f>E40*E47</f>
        <v>80.065552495361473</v>
      </c>
      <c r="G40" s="32">
        <f t="shared" si="2"/>
        <v>600491.64371521107</v>
      </c>
      <c r="J40" s="5"/>
    </row>
    <row r="41" spans="2:10" ht="17">
      <c r="B41" s="49"/>
      <c r="C41" s="15" t="s">
        <v>22</v>
      </c>
      <c r="D41" s="16">
        <v>12500</v>
      </c>
      <c r="E41" s="36">
        <v>6.3253704776222705E-2</v>
      </c>
      <c r="F41" s="32">
        <f>E41*E47</f>
        <v>31.057569045125348</v>
      </c>
      <c r="G41" s="32">
        <f t="shared" si="2"/>
        <v>388219.61306406686</v>
      </c>
      <c r="J41" s="6"/>
    </row>
    <row r="42" spans="2:10" ht="17">
      <c r="B42" s="49"/>
      <c r="C42" s="15" t="s">
        <v>23</v>
      </c>
      <c r="D42" s="16">
        <v>17500</v>
      </c>
      <c r="E42" s="36">
        <v>2.15418370004451E-2</v>
      </c>
      <c r="F42" s="32">
        <f>E42*E47</f>
        <v>10.577041967218545</v>
      </c>
      <c r="G42" s="32">
        <f t="shared" si="2"/>
        <v>185098.23442632455</v>
      </c>
      <c r="J42" s="5"/>
    </row>
    <row r="43" spans="2:10" ht="17">
      <c r="B43" s="49"/>
      <c r="C43" s="15" t="s">
        <v>24</v>
      </c>
      <c r="D43" s="16">
        <v>25000</v>
      </c>
      <c r="E43" s="36">
        <v>8.4142497914746692E-3</v>
      </c>
      <c r="F43" s="32">
        <f>E43*E47</f>
        <v>4.1313966476140624</v>
      </c>
      <c r="G43" s="32">
        <f t="shared" si="2"/>
        <v>103284.91619035156</v>
      </c>
      <c r="J43" s="6"/>
    </row>
    <row r="44" spans="2:10" ht="18" thickBot="1">
      <c r="B44" s="49"/>
      <c r="C44" s="19" t="s">
        <v>25</v>
      </c>
      <c r="D44" s="16">
        <v>35000</v>
      </c>
      <c r="E44" s="36">
        <v>4.5259789041196099E-3</v>
      </c>
      <c r="F44" s="32">
        <f>E44*E47</f>
        <v>2.2222556419227284</v>
      </c>
      <c r="G44" s="32">
        <f t="shared" si="2"/>
        <v>77778.947467295497</v>
      </c>
      <c r="J44" s="8"/>
    </row>
    <row r="45" spans="2:10" ht="17">
      <c r="B45" s="49"/>
      <c r="C45" s="21" t="s">
        <v>47</v>
      </c>
      <c r="D45" s="22"/>
      <c r="E45" s="42"/>
      <c r="F45" s="10"/>
      <c r="G45" s="32">
        <f>SUM(G36:G44)</f>
        <v>2193306.0099793104</v>
      </c>
    </row>
    <row r="46" spans="2:10" ht="16">
      <c r="B46" s="49"/>
      <c r="C46" s="25"/>
      <c r="D46" s="16"/>
      <c r="E46" s="10"/>
      <c r="F46" s="10"/>
      <c r="G46" s="10"/>
    </row>
    <row r="47" spans="2:10" ht="17">
      <c r="B47" s="49"/>
      <c r="C47" s="27" t="s">
        <v>48</v>
      </c>
      <c r="D47" s="28"/>
      <c r="E47" s="29">
        <v>491</v>
      </c>
      <c r="F47" s="10"/>
      <c r="G47" s="10"/>
    </row>
    <row r="48" spans="2:10" ht="17">
      <c r="B48" s="49"/>
      <c r="C48" s="30" t="s">
        <v>49</v>
      </c>
      <c r="D48" s="28"/>
      <c r="E48" s="10"/>
      <c r="F48" s="10"/>
      <c r="G48" s="32">
        <f>G45/E47</f>
        <v>4467.0183502633618</v>
      </c>
    </row>
    <row r="49" spans="2:8" ht="17">
      <c r="B49" s="35"/>
      <c r="C49" s="30" t="s">
        <v>50</v>
      </c>
      <c r="D49" s="28"/>
      <c r="E49" s="10"/>
      <c r="F49" s="10"/>
      <c r="G49" s="32">
        <f>G48/6</f>
        <v>744.50305837722692</v>
      </c>
    </row>
    <row r="50" spans="2:8">
      <c r="D50" s="10"/>
      <c r="E50" s="10"/>
      <c r="F50" s="10"/>
      <c r="G50" s="10"/>
    </row>
    <row r="51" spans="2:8">
      <c r="D51" s="10"/>
      <c r="E51" s="10"/>
      <c r="F51" s="10"/>
      <c r="G51" s="10"/>
    </row>
    <row r="52" spans="2:8" ht="16">
      <c r="B52" s="11" t="s">
        <v>53</v>
      </c>
      <c r="C52" s="12"/>
      <c r="D52" s="13" t="s">
        <v>43</v>
      </c>
      <c r="E52" s="33" t="s">
        <v>44</v>
      </c>
      <c r="F52" s="33" t="s">
        <v>45</v>
      </c>
      <c r="G52" s="33" t="s">
        <v>46</v>
      </c>
      <c r="H52" s="14"/>
    </row>
    <row r="53" spans="2:8" ht="17">
      <c r="B53" s="49" t="s">
        <v>17</v>
      </c>
      <c r="C53" s="15" t="s">
        <v>18</v>
      </c>
      <c r="D53" s="16">
        <v>0</v>
      </c>
      <c r="E53" s="43">
        <v>6.8021817986978594E-2</v>
      </c>
      <c r="F53" s="32">
        <f>E53*E64</f>
        <v>31.970254453879939</v>
      </c>
      <c r="G53" s="32">
        <f>D53*F53</f>
        <v>0</v>
      </c>
    </row>
    <row r="54" spans="2:8" ht="17">
      <c r="B54" s="49"/>
      <c r="C54" s="15" t="s">
        <v>19</v>
      </c>
      <c r="D54" s="16">
        <f>1000/2</f>
        <v>500</v>
      </c>
      <c r="E54" s="43">
        <v>0.13816854064703801</v>
      </c>
      <c r="F54" s="32">
        <f>E54*E64</f>
        <v>64.939214104107862</v>
      </c>
      <c r="G54" s="32">
        <f>D54*F54</f>
        <v>32469.607052053932</v>
      </c>
    </row>
    <row r="55" spans="2:8" ht="17">
      <c r="B55" s="49"/>
      <c r="C55" s="15" t="s">
        <v>15</v>
      </c>
      <c r="D55" s="16">
        <f>1500</f>
        <v>1500</v>
      </c>
      <c r="E55" s="43">
        <v>0.15958197383551101</v>
      </c>
      <c r="F55" s="32">
        <f>E55*E64</f>
        <v>75.003527702690178</v>
      </c>
      <c r="G55" s="32">
        <f t="shared" ref="G55:G61" si="3">D55*F55</f>
        <v>112505.29155403527</v>
      </c>
    </row>
    <row r="56" spans="2:8" ht="17">
      <c r="B56" s="49"/>
      <c r="C56" s="15" t="s">
        <v>20</v>
      </c>
      <c r="D56" s="16">
        <v>3500</v>
      </c>
      <c r="E56" s="43">
        <v>0.32044261472112201</v>
      </c>
      <c r="F56" s="32">
        <f>E56*E64</f>
        <v>150.60802891892735</v>
      </c>
      <c r="G56" s="32">
        <f t="shared" si="3"/>
        <v>527128.10121624568</v>
      </c>
    </row>
    <row r="57" spans="2:8" ht="17">
      <c r="B57" s="49"/>
      <c r="C57" s="15" t="s">
        <v>21</v>
      </c>
      <c r="D57" s="16">
        <v>7500</v>
      </c>
      <c r="E57" s="43">
        <v>0.17732577586696699</v>
      </c>
      <c r="F57" s="32">
        <f>E57*E64</f>
        <v>83.343114657474487</v>
      </c>
      <c r="G57" s="32">
        <f t="shared" si="3"/>
        <v>625073.3599310586</v>
      </c>
    </row>
    <row r="58" spans="2:8" ht="17">
      <c r="B58" s="49"/>
      <c r="C58" s="15" t="s">
        <v>22</v>
      </c>
      <c r="D58" s="16">
        <v>12500</v>
      </c>
      <c r="E58" s="43">
        <v>8.1272221376138598E-2</v>
      </c>
      <c r="F58" s="32">
        <f>E58*E64</f>
        <v>38.197944046785139</v>
      </c>
      <c r="G58" s="32">
        <f t="shared" si="3"/>
        <v>477474.30058481422</v>
      </c>
    </row>
    <row r="59" spans="2:8" ht="17">
      <c r="B59" s="49"/>
      <c r="C59" s="15" t="s">
        <v>23</v>
      </c>
      <c r="D59" s="16">
        <v>17500</v>
      </c>
      <c r="E59" s="43">
        <v>2.3077017856599699E-2</v>
      </c>
      <c r="F59" s="32">
        <f>E59*E64</f>
        <v>10.846198392601858</v>
      </c>
      <c r="G59" s="32">
        <f t="shared" si="3"/>
        <v>189808.47187053252</v>
      </c>
    </row>
    <row r="60" spans="2:8" ht="17">
      <c r="B60" s="49"/>
      <c r="C60" s="15" t="s">
        <v>24</v>
      </c>
      <c r="D60" s="16">
        <v>25000</v>
      </c>
      <c r="E60" s="43">
        <v>1.1034503004881201E-2</v>
      </c>
      <c r="F60" s="32">
        <f>E60*E64</f>
        <v>5.1862164122941641</v>
      </c>
      <c r="G60" s="32">
        <f t="shared" si="3"/>
        <v>129655.4103073541</v>
      </c>
    </row>
    <row r="61" spans="2:8" ht="18" thickBot="1">
      <c r="B61" s="49"/>
      <c r="C61" s="19" t="s">
        <v>25</v>
      </c>
      <c r="D61" s="16">
        <v>35000</v>
      </c>
      <c r="E61" s="43">
        <v>2.10755347047639E-2</v>
      </c>
      <c r="F61" s="32">
        <f>E61*E64</f>
        <v>9.9055013112390338</v>
      </c>
      <c r="G61" s="32">
        <f t="shared" si="3"/>
        <v>346692.54589336616</v>
      </c>
    </row>
    <row r="62" spans="2:8" ht="17">
      <c r="B62" s="49"/>
      <c r="C62" s="21" t="s">
        <v>47</v>
      </c>
      <c r="D62" s="22"/>
      <c r="E62" s="34"/>
      <c r="F62" s="10"/>
      <c r="G62" s="32">
        <f>SUM(G53:G61)</f>
        <v>2440807.0884094606</v>
      </c>
    </row>
    <row r="63" spans="2:8" ht="16">
      <c r="B63" s="49"/>
      <c r="C63" s="25"/>
      <c r="D63" s="16"/>
      <c r="E63" s="10"/>
      <c r="F63" s="10"/>
      <c r="G63" s="10"/>
    </row>
    <row r="64" spans="2:8" ht="17">
      <c r="B64" s="49"/>
      <c r="C64" s="27" t="s">
        <v>48</v>
      </c>
      <c r="D64" s="28"/>
      <c r="E64" s="29">
        <v>470</v>
      </c>
      <c r="F64" s="10"/>
      <c r="G64" s="10"/>
    </row>
    <row r="65" spans="2:7" ht="17">
      <c r="B65" s="49"/>
      <c r="C65" s="30" t="s">
        <v>54</v>
      </c>
      <c r="D65" s="28"/>
      <c r="E65" s="10"/>
      <c r="F65" s="10"/>
      <c r="G65" s="32">
        <f>G62/E64</f>
        <v>5193.2065710839588</v>
      </c>
    </row>
    <row r="66" spans="2:7" ht="17">
      <c r="C66" s="30" t="s">
        <v>50</v>
      </c>
      <c r="D66" s="10"/>
      <c r="E66" s="10"/>
      <c r="F66" s="10"/>
      <c r="G66" s="32">
        <f>G65/6</f>
        <v>865.53442851399313</v>
      </c>
    </row>
    <row r="67" spans="2:7">
      <c r="D67" s="10"/>
      <c r="E67" s="10"/>
      <c r="F67" s="10"/>
      <c r="G67" s="10"/>
    </row>
  </sheetData>
  <mergeCells count="4">
    <mergeCell ref="B4:B16"/>
    <mergeCell ref="B20:B32"/>
    <mergeCell ref="B36:B48"/>
    <mergeCell ref="B53:B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379C-4E29-F342-935F-3838A7EE4F68}">
  <dimension ref="B5:D11"/>
  <sheetViews>
    <sheetView zoomScale="143" zoomScaleNormal="143" workbookViewId="0">
      <selection activeCell="C20" sqref="C20"/>
    </sheetView>
  </sheetViews>
  <sheetFormatPr baseColWidth="10" defaultRowHeight="15"/>
  <cols>
    <col min="2" max="2" width="24.83203125" customWidth="1"/>
    <col min="3" max="3" width="44.33203125" customWidth="1"/>
    <col min="4" max="4" width="7.83203125" bestFit="1" customWidth="1"/>
  </cols>
  <sheetData>
    <row r="5" spans="2:4" ht="26">
      <c r="B5" s="44" t="s">
        <v>32</v>
      </c>
      <c r="C5" s="1" t="s">
        <v>40</v>
      </c>
      <c r="D5" s="6">
        <v>3.6946562597031801E-2</v>
      </c>
    </row>
    <row r="6" spans="2:4">
      <c r="B6" s="45" t="s">
        <v>0</v>
      </c>
      <c r="C6" s="1" t="s">
        <v>16</v>
      </c>
      <c r="D6" s="5">
        <v>0.09</v>
      </c>
    </row>
    <row r="7" spans="2:4">
      <c r="B7" s="45" t="s">
        <v>0</v>
      </c>
      <c r="C7" s="1" t="s">
        <v>35</v>
      </c>
      <c r="D7" s="6">
        <v>0.106853568777121</v>
      </c>
    </row>
    <row r="8" spans="2:4">
      <c r="B8" s="45" t="s">
        <v>0</v>
      </c>
      <c r="C8" s="1" t="s">
        <v>37</v>
      </c>
      <c r="D8" s="6">
        <v>0.15405442819187301</v>
      </c>
    </row>
    <row r="9" spans="2:4" ht="26">
      <c r="B9" s="45" t="s">
        <v>0</v>
      </c>
      <c r="C9" s="1" t="s">
        <v>39</v>
      </c>
      <c r="D9" s="6">
        <v>0.152322618603591</v>
      </c>
    </row>
    <row r="10" spans="2:4">
      <c r="B10" s="45"/>
      <c r="C10" s="1" t="s">
        <v>34</v>
      </c>
      <c r="D10" s="5">
        <v>0.14969764052540999</v>
      </c>
    </row>
    <row r="11" spans="2:4">
      <c r="B11" s="45" t="s">
        <v>0</v>
      </c>
      <c r="C11" s="1" t="s">
        <v>33</v>
      </c>
      <c r="D11" s="6">
        <v>0.313892175046666</v>
      </c>
    </row>
  </sheetData>
  <mergeCells count="1">
    <mergeCell ref="B5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Rådata</vt:lpstr>
      <vt:lpstr>Hur kostnaderna påverkat</vt:lpstr>
      <vt:lpstr>Genomsnittliga utgifter</vt:lpstr>
      <vt:lpstr>Diagram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Sanne</dc:creator>
  <cp:lastModifiedBy>Linda Jonsson</cp:lastModifiedBy>
  <dcterms:created xsi:type="dcterms:W3CDTF">2024-04-19T13:45:28Z</dcterms:created>
  <dcterms:modified xsi:type="dcterms:W3CDTF">2024-05-20T10:39:04Z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2024-04-19T13:45:01Z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380becf0-e5ee-4afb-86e0-e70f490ab58e</vt:lpwstr>
  </property>
  <property fmtid="{D5CDD505-2E9C-101B-9397-08002B2CF9AE}" pid="8" name="MSIP_Label_3741da7a-79c1-417c-b408-16c0bfe99fca_ContentBits">
    <vt:lpwstr>0</vt:lpwstr>
  </property>
</Properties>
</file>