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ljof/Documents/Undersökningar/Ungas möjlighet att köpa boende/Vt. 24/"/>
    </mc:Choice>
  </mc:AlternateContent>
  <xr:revisionPtr revIDLastSave="0" documentId="13_ncr:1_{1E77C5FB-6264-4845-BEF8-9717CB8A48EB}" xr6:coauthVersionLast="47" xr6:coauthVersionMax="47" xr10:uidLastSave="{00000000-0000-0000-0000-000000000000}"/>
  <bookViews>
    <workbookView xWindow="700" yWindow="500" windowWidth="35120" windowHeight="19160" xr2:uid="{00000000-000D-0000-FFFF-FFFF00000000}"/>
  </bookViews>
  <sheets>
    <sheet name="Köp av en trea i 25 kommuner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9" i="4" l="1"/>
  <c r="Q29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4" i="4"/>
  <c r="H25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6" i="4"/>
  <c r="H27" i="4"/>
  <c r="H28" i="4"/>
  <c r="H4" i="4"/>
  <c r="F5" i="4"/>
  <c r="G5" i="4" s="1"/>
  <c r="F6" i="4"/>
  <c r="G6" i="4" s="1"/>
  <c r="F7" i="4"/>
  <c r="G7" i="4" s="1"/>
  <c r="F8" i="4"/>
  <c r="G8" i="4" s="1"/>
  <c r="F9" i="4"/>
  <c r="G9" i="4" s="1"/>
  <c r="F10" i="4"/>
  <c r="G10" i="4" s="1"/>
  <c r="F11" i="4"/>
  <c r="G11" i="4" s="1"/>
  <c r="F12" i="4"/>
  <c r="G12" i="4" s="1"/>
  <c r="F13" i="4"/>
  <c r="G13" i="4" s="1"/>
  <c r="F14" i="4"/>
  <c r="G14" i="4" s="1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F21" i="4"/>
  <c r="G21" i="4" s="1"/>
  <c r="F22" i="4"/>
  <c r="G22" i="4" s="1"/>
  <c r="F23" i="4"/>
  <c r="G23" i="4" s="1"/>
  <c r="F24" i="4"/>
  <c r="G24" i="4" s="1"/>
  <c r="F25" i="4"/>
  <c r="G25" i="4" s="1"/>
  <c r="F26" i="4"/>
  <c r="G26" i="4" s="1"/>
  <c r="F27" i="4"/>
  <c r="G27" i="4" s="1"/>
  <c r="F28" i="4"/>
  <c r="G28" i="4" s="1"/>
  <c r="F4" i="4"/>
  <c r="G4" i="4" s="1"/>
  <c r="P5" i="4"/>
  <c r="Q5" i="4" s="1"/>
  <c r="P6" i="4"/>
  <c r="P7" i="4"/>
  <c r="Q7" i="4" s="1"/>
  <c r="P8" i="4"/>
  <c r="Q8" i="4" s="1"/>
  <c r="P9" i="4"/>
  <c r="Q9" i="4" s="1"/>
  <c r="P10" i="4"/>
  <c r="Q10" i="4" s="1"/>
  <c r="P11" i="4"/>
  <c r="Q11" i="4" s="1"/>
  <c r="P12" i="4"/>
  <c r="Q12" i="4" s="1"/>
  <c r="P13" i="4"/>
  <c r="Q13" i="4" s="1"/>
  <c r="P14" i="4"/>
  <c r="Q14" i="4" s="1"/>
  <c r="P15" i="4"/>
  <c r="Q15" i="4" s="1"/>
  <c r="P16" i="4"/>
  <c r="Q16" i="4" s="1"/>
  <c r="P17" i="4"/>
  <c r="Q17" i="4" s="1"/>
  <c r="P18" i="4"/>
  <c r="Q18" i="4" s="1"/>
  <c r="P19" i="4"/>
  <c r="Q19" i="4" s="1"/>
  <c r="P20" i="4"/>
  <c r="Q20" i="4" s="1"/>
  <c r="P21" i="4"/>
  <c r="Q21" i="4" s="1"/>
  <c r="P22" i="4"/>
  <c r="Q22" i="4" s="1"/>
  <c r="P23" i="4"/>
  <c r="Q23" i="4" s="1"/>
  <c r="P24" i="4"/>
  <c r="Q24" i="4" s="1"/>
  <c r="P25" i="4"/>
  <c r="Q25" i="4" s="1"/>
  <c r="P26" i="4"/>
  <c r="Q26" i="4" s="1"/>
  <c r="P27" i="4"/>
  <c r="Q27" i="4" s="1"/>
  <c r="P28" i="4"/>
  <c r="Q28" i="4" s="1"/>
  <c r="P4" i="4"/>
  <c r="Q4" i="4" s="1"/>
  <c r="M5" i="4"/>
  <c r="N5" i="4" s="1"/>
  <c r="M6" i="4"/>
  <c r="N6" i="4" s="1"/>
  <c r="M7" i="4"/>
  <c r="N7" i="4" s="1"/>
  <c r="M8" i="4"/>
  <c r="N8" i="4" s="1"/>
  <c r="M9" i="4"/>
  <c r="N9" i="4" s="1"/>
  <c r="M10" i="4"/>
  <c r="N10" i="4" s="1"/>
  <c r="M11" i="4"/>
  <c r="N11" i="4" s="1"/>
  <c r="M12" i="4"/>
  <c r="N12" i="4" s="1"/>
  <c r="M13" i="4"/>
  <c r="N13" i="4" s="1"/>
  <c r="M14" i="4"/>
  <c r="N14" i="4" s="1"/>
  <c r="M15" i="4"/>
  <c r="N15" i="4" s="1"/>
  <c r="M16" i="4"/>
  <c r="N16" i="4" s="1"/>
  <c r="M17" i="4"/>
  <c r="N17" i="4" s="1"/>
  <c r="M18" i="4"/>
  <c r="N18" i="4" s="1"/>
  <c r="M19" i="4"/>
  <c r="N19" i="4" s="1"/>
  <c r="M20" i="4"/>
  <c r="N20" i="4" s="1"/>
  <c r="M21" i="4"/>
  <c r="N21" i="4" s="1"/>
  <c r="M22" i="4"/>
  <c r="N22" i="4" s="1"/>
  <c r="M23" i="4"/>
  <c r="N23" i="4" s="1"/>
  <c r="M24" i="4"/>
  <c r="N24" i="4" s="1"/>
  <c r="M25" i="4"/>
  <c r="N25" i="4" s="1"/>
  <c r="M26" i="4"/>
  <c r="N26" i="4" s="1"/>
  <c r="M27" i="4"/>
  <c r="N27" i="4" s="1"/>
  <c r="M28" i="4"/>
  <c r="N28" i="4" s="1"/>
  <c r="M4" i="4"/>
  <c r="N4" i="4" s="1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4" i="4"/>
  <c r="I5" i="4"/>
  <c r="J5" i="4" s="1"/>
  <c r="I6" i="4"/>
  <c r="J6" i="4" s="1"/>
  <c r="I7" i="4"/>
  <c r="J7" i="4" s="1"/>
  <c r="I8" i="4"/>
  <c r="J8" i="4" s="1"/>
  <c r="I9" i="4"/>
  <c r="J9" i="4" s="1"/>
  <c r="I10" i="4"/>
  <c r="J10" i="4" s="1"/>
  <c r="I11" i="4"/>
  <c r="J11" i="4" s="1"/>
  <c r="I12" i="4"/>
  <c r="J12" i="4" s="1"/>
  <c r="I13" i="4"/>
  <c r="J13" i="4" s="1"/>
  <c r="I14" i="4"/>
  <c r="J14" i="4" s="1"/>
  <c r="I15" i="4"/>
  <c r="J15" i="4" s="1"/>
  <c r="I16" i="4"/>
  <c r="J16" i="4" s="1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26" i="4"/>
  <c r="J26" i="4" s="1"/>
  <c r="I27" i="4"/>
  <c r="J27" i="4" s="1"/>
  <c r="I28" i="4"/>
  <c r="J28" i="4" s="1"/>
  <c r="I4" i="4"/>
  <c r="J4" i="4" s="1"/>
  <c r="Q6" i="4"/>
  <c r="R29" i="4" l="1"/>
</calcChain>
</file>

<file path=xl/sharedStrings.xml><?xml version="1.0" encoding="utf-8"?>
<sst xmlns="http://schemas.openxmlformats.org/spreadsheetml/2006/main" count="52" uniqueCount="47">
  <si>
    <t>Stockholm</t>
  </si>
  <si>
    <t>Göteborg</t>
  </si>
  <si>
    <t>Malmö</t>
  </si>
  <si>
    <t>Uppsala</t>
  </si>
  <si>
    <t>Linköping</t>
  </si>
  <si>
    <t>Örebro</t>
  </si>
  <si>
    <t>Västerås</t>
  </si>
  <si>
    <t xml:space="preserve">Helsingborg </t>
  </si>
  <si>
    <t xml:space="preserve">Norrköping </t>
  </si>
  <si>
    <t>Jönköping</t>
  </si>
  <si>
    <t>Kontantinsats 15 %</t>
  </si>
  <si>
    <t xml:space="preserve">Nacka </t>
  </si>
  <si>
    <t xml:space="preserve">Botkyrka </t>
  </si>
  <si>
    <t xml:space="preserve">Huddinge </t>
  </si>
  <si>
    <t xml:space="preserve">Kristianstad </t>
  </si>
  <si>
    <t>Lund</t>
  </si>
  <si>
    <t xml:space="preserve">Halmstad </t>
  </si>
  <si>
    <t xml:space="preserve">Växjö </t>
  </si>
  <si>
    <t>Haninge</t>
  </si>
  <si>
    <t>Umeå</t>
  </si>
  <si>
    <t>Södertälje</t>
  </si>
  <si>
    <t xml:space="preserve">Eskilstuna </t>
  </si>
  <si>
    <t xml:space="preserve">Karlstad </t>
  </si>
  <si>
    <t xml:space="preserve">Borås </t>
  </si>
  <si>
    <t xml:space="preserve">Gävle </t>
  </si>
  <si>
    <t xml:space="preserve">Sundsvall </t>
  </si>
  <si>
    <t xml:space="preserve">Månadslön 2023 </t>
  </si>
  <si>
    <t>Månadslön 2023</t>
  </si>
  <si>
    <t>Genomsnittlig årsavgift per kvadrat</t>
  </si>
  <si>
    <t>Medelpris tvåa 57 kvm</t>
  </si>
  <si>
    <t>Genomsnittlig avgift per månad 57 kvm</t>
  </si>
  <si>
    <t>Årsinkomst median 2022</t>
  </si>
  <si>
    <t>Uppräknat med 4,8 %</t>
  </si>
  <si>
    <t>Medelpris etta 35 kvm</t>
  </si>
  <si>
    <t>Genomsnittlig avgift per månad 35 kvm</t>
  </si>
  <si>
    <t>Tvåa</t>
  </si>
  <si>
    <t>Etta</t>
  </si>
  <si>
    <t xml:space="preserve">Född 1997, 0 barn, tillsvidareanställd, anställd mer än 12 månader, inkomst i SEK, inget underhållsbidrag, inget fritidshus, ingen bil, inga andra lån, har ej gått i borgen, </t>
  </si>
  <si>
    <t>Skillnad i medianinkomst mellan könen</t>
  </si>
  <si>
    <t>Inkomst man</t>
  </si>
  <si>
    <t>Inkomst kvinna</t>
  </si>
  <si>
    <t xml:space="preserve"> Genomsnittligt kvadratmeterpris </t>
  </si>
  <si>
    <t>Möjlighet att köpa etta</t>
  </si>
  <si>
    <t>Möjlighet att köpa tvåa</t>
  </si>
  <si>
    <t xml:space="preserve">Man </t>
  </si>
  <si>
    <t xml:space="preserve">Kvinna </t>
  </si>
  <si>
    <t>Kvm-pris på lgh, inkl. nyprod. Samt genomsnittlig avgift för sålda, senaste 4 veckorna (22 maj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</si>
</sst>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\ [$kr-41D]_-;\-* #,##0\ [$kr-41D]_-;_-* &quot;-&quot;??\ [$kr-41D]_-;_-@_-"/>
  </numFmts>
  <fonts count="11" x14ac:knownFonts="1">
    <font>
      <sz val="11"/>
      <name val="SBAB"/>
      <family val="2"/>
      <scheme val="minor"/>
    </font>
    <font>
      <b/>
      <sz val="11"/>
      <color theme="1"/>
      <name val="SBAB"/>
      <family val="2"/>
      <scheme val="minor"/>
    </font>
    <font>
      <sz val="18"/>
      <color theme="1"/>
      <name val="SBAB Display"/>
      <family val="2"/>
      <scheme val="major"/>
    </font>
    <font>
      <b/>
      <sz val="15"/>
      <color theme="1"/>
      <name val="SBAB"/>
      <family val="2"/>
      <scheme val="minor"/>
    </font>
    <font>
      <b/>
      <sz val="13"/>
      <color theme="1"/>
      <name val="SBAB"/>
      <family val="2"/>
      <scheme val="minor"/>
    </font>
    <font>
      <sz val="11"/>
      <name val="SBAB"/>
      <family val="2"/>
      <scheme val="minor"/>
    </font>
    <font>
      <sz val="11"/>
      <color theme="9" tint="0.79998168889431442"/>
      <name val="SBAB"/>
      <family val="2"/>
      <scheme val="minor"/>
    </font>
    <font>
      <sz val="11"/>
      <color theme="0"/>
      <name val="SBAB Display"/>
      <scheme val="major"/>
    </font>
    <font>
      <sz val="11"/>
      <color theme="1"/>
      <name val="SBAB"/>
      <scheme val="minor"/>
    </font>
    <font>
      <sz val="11"/>
      <color theme="0"/>
      <name val="SBAB"/>
      <family val="2"/>
      <scheme val="minor"/>
    </font>
    <font>
      <b/>
      <sz val="11"/>
      <name val="SBAB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0" borderId="3" applyNumberFormat="0" applyFill="0" applyAlignment="0" applyProtection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0" fillId="0" borderId="4" xfId="0" applyBorder="1"/>
    <xf numFmtId="165" fontId="8" fillId="0" borderId="4" xfId="6" applyNumberFormat="1" applyFont="1" applyFill="1" applyBorder="1" applyAlignment="1">
      <alignment horizontal="left" wrapText="1"/>
    </xf>
    <xf numFmtId="165" fontId="8" fillId="0" borderId="4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6" fillId="2" borderId="4" xfId="0" applyFont="1" applyFill="1" applyBorder="1"/>
    <xf numFmtId="0" fontId="0" fillId="2" borderId="4" xfId="0" applyFill="1" applyBorder="1"/>
    <xf numFmtId="3" fontId="0" fillId="2" borderId="4" xfId="0" applyNumberFormat="1" applyFill="1" applyBorder="1"/>
    <xf numFmtId="0" fontId="8" fillId="5" borderId="4" xfId="0" applyFont="1" applyFill="1" applyBorder="1" applyAlignment="1">
      <alignment vertical="center" wrapText="1"/>
    </xf>
    <xf numFmtId="165" fontId="8" fillId="5" borderId="4" xfId="6" applyNumberFormat="1" applyFont="1" applyFill="1" applyBorder="1" applyAlignment="1">
      <alignment horizontal="left"/>
    </xf>
    <xf numFmtId="165" fontId="8" fillId="5" borderId="4" xfId="6" applyNumberFormat="1" applyFont="1" applyFill="1" applyBorder="1" applyAlignment="1">
      <alignment horizontal="left" wrapText="1"/>
    </xf>
    <xf numFmtId="165" fontId="8" fillId="5" borderId="4" xfId="0" applyNumberFormat="1" applyFont="1" applyFill="1" applyBorder="1"/>
    <xf numFmtId="165" fontId="8" fillId="5" borderId="4" xfId="6" applyNumberFormat="1" applyFont="1" applyFill="1" applyBorder="1"/>
    <xf numFmtId="0" fontId="0" fillId="4" borderId="4" xfId="0" applyFill="1" applyBorder="1"/>
    <xf numFmtId="3" fontId="0" fillId="4" borderId="4" xfId="0" applyNumberFormat="1" applyFill="1" applyBorder="1"/>
    <xf numFmtId="0" fontId="6" fillId="4" borderId="4" xfId="0" applyFont="1" applyFill="1" applyBorder="1"/>
    <xf numFmtId="165" fontId="0" fillId="0" borderId="4" xfId="0" applyNumberFormat="1" applyBorder="1"/>
    <xf numFmtId="165" fontId="10" fillId="0" borderId="4" xfId="0" applyNumberFormat="1" applyFont="1" applyBorder="1"/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4" fontId="7" fillId="3" borderId="4" xfId="6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165" fontId="0" fillId="2" borderId="4" xfId="0" applyNumberFormat="1" applyFill="1" applyBorder="1"/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</cellXfs>
  <cellStyles count="7"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Tusental" xfId="6" builtinId="3"/>
  </cellStyles>
  <dxfs count="0"/>
  <tableStyles count="0" defaultTableStyle="TableStyleMedium2" defaultPivotStyle="PivotStyleLight16"/>
  <colors>
    <mruColors>
      <color rgb="FFB9FFB9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SBAB">
      <a:dk1>
        <a:srgbClr val="101010"/>
      </a:dk1>
      <a:lt1>
        <a:sysClr val="window" lastClr="FFFFFF"/>
      </a:lt1>
      <a:dk2>
        <a:srgbClr val="F0F0F0"/>
      </a:dk2>
      <a:lt2>
        <a:srgbClr val="949494"/>
      </a:lt2>
      <a:accent1>
        <a:srgbClr val="FF620F"/>
      </a:accent1>
      <a:accent2>
        <a:srgbClr val="FFCF0E"/>
      </a:accent2>
      <a:accent3>
        <a:srgbClr val="00A300"/>
      </a:accent3>
      <a:accent4>
        <a:srgbClr val="FF99AC"/>
      </a:accent4>
      <a:accent5>
        <a:srgbClr val="238CE2"/>
      </a:accent5>
      <a:accent6>
        <a:srgbClr val="E81605"/>
      </a:accent6>
      <a:hlink>
        <a:srgbClr val="101010"/>
      </a:hlink>
      <a:folHlink>
        <a:srgbClr val="101010"/>
      </a:folHlink>
    </a:clrScheme>
    <a:fontScheme name="SBAB">
      <a:majorFont>
        <a:latin typeface="SBAB Display"/>
        <a:ea typeface=""/>
        <a:cs typeface=""/>
      </a:majorFont>
      <a:minorFont>
        <a:latin typeface="SBAB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9DE2-2A92-434C-9350-33F095F15E83}">
  <dimension ref="B1:V32"/>
  <sheetViews>
    <sheetView tabSelected="1" zoomScale="130" zoomScaleNormal="13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S11" sqref="S11"/>
    </sheetView>
  </sheetViews>
  <sheetFormatPr baseColWidth="10" defaultColWidth="8.7109375" defaultRowHeight="15" x14ac:dyDescent="0.2"/>
  <cols>
    <col min="1" max="1" width="6.28515625" customWidth="1"/>
    <col min="2" max="2" width="4.5703125" customWidth="1"/>
    <col min="3" max="3" width="16.5703125" customWidth="1"/>
    <col min="4" max="4" width="14.42578125" bestFit="1" customWidth="1"/>
    <col min="5" max="5" width="15.42578125" customWidth="1"/>
    <col min="6" max="6" width="18.7109375" customWidth="1"/>
    <col min="7" max="7" width="15.85546875" customWidth="1"/>
    <col min="8" max="8" width="17.42578125" customWidth="1"/>
    <col min="9" max="9" width="17.7109375" bestFit="1" customWidth="1"/>
    <col min="10" max="10" width="15.85546875" bestFit="1" customWidth="1"/>
    <col min="11" max="11" width="17.42578125" customWidth="1"/>
    <col min="12" max="12" width="21.7109375" style="1" bestFit="1" customWidth="1"/>
    <col min="13" max="13" width="18" style="1" customWidth="1"/>
    <col min="14" max="14" width="13.7109375" style="1" bestFit="1" customWidth="1"/>
    <col min="15" max="15" width="19.28515625" style="1" bestFit="1" customWidth="1"/>
    <col min="16" max="16" width="17.7109375" style="1" customWidth="1"/>
    <col min="17" max="17" width="13.42578125" style="1" bestFit="1" customWidth="1"/>
    <col min="18" max="18" width="13.42578125" style="1" customWidth="1"/>
    <col min="19" max="19" width="10" style="1" customWidth="1"/>
    <col min="20" max="20" width="9.5703125" style="1" customWidth="1"/>
    <col min="21" max="22" width="8.7109375" style="1"/>
    <col min="30" max="30" width="11" customWidth="1"/>
    <col min="31" max="31" width="15" customWidth="1"/>
  </cols>
  <sheetData>
    <row r="1" spans="2:22" x14ac:dyDescent="0.2">
      <c r="L1" s="4"/>
      <c r="M1" s="5"/>
      <c r="N1" s="6"/>
      <c r="O1" s="4"/>
      <c r="P1" s="5"/>
      <c r="Q1" s="6"/>
      <c r="R1" s="6"/>
    </row>
    <row r="2" spans="2:22" s="23" customFormat="1" ht="48" x14ac:dyDescent="0.2">
      <c r="C2" s="24"/>
      <c r="D2" s="24"/>
      <c r="E2" s="24"/>
      <c r="F2" s="32" t="s">
        <v>36</v>
      </c>
      <c r="G2" s="32"/>
      <c r="H2" s="32"/>
      <c r="I2" s="32" t="s">
        <v>35</v>
      </c>
      <c r="J2" s="32"/>
      <c r="K2" s="32"/>
      <c r="L2" s="27" t="s">
        <v>39</v>
      </c>
      <c r="M2" s="28"/>
      <c r="N2" s="29"/>
      <c r="O2" s="27" t="s">
        <v>40</v>
      </c>
      <c r="P2" s="28"/>
      <c r="Q2" s="29"/>
      <c r="R2" s="25" t="s">
        <v>38</v>
      </c>
      <c r="S2" s="30" t="s">
        <v>42</v>
      </c>
      <c r="T2" s="31"/>
      <c r="U2" s="30" t="s">
        <v>43</v>
      </c>
      <c r="V2" s="31"/>
    </row>
    <row r="3" spans="2:22" s="23" customFormat="1" ht="44" customHeight="1" x14ac:dyDescent="0.2">
      <c r="C3" s="21"/>
      <c r="D3" s="21" t="s">
        <v>41</v>
      </c>
      <c r="E3" s="21" t="s">
        <v>28</v>
      </c>
      <c r="F3" s="22" t="s">
        <v>33</v>
      </c>
      <c r="G3" s="22" t="s">
        <v>10</v>
      </c>
      <c r="H3" s="21" t="s">
        <v>34</v>
      </c>
      <c r="I3" s="21" t="s">
        <v>29</v>
      </c>
      <c r="J3" s="22" t="s">
        <v>10</v>
      </c>
      <c r="K3" s="21" t="s">
        <v>30</v>
      </c>
      <c r="L3" s="21" t="s">
        <v>31</v>
      </c>
      <c r="M3" s="21" t="s">
        <v>32</v>
      </c>
      <c r="N3" s="20" t="s">
        <v>26</v>
      </c>
      <c r="O3" s="21" t="s">
        <v>31</v>
      </c>
      <c r="P3" s="21" t="s">
        <v>32</v>
      </c>
      <c r="Q3" s="20" t="s">
        <v>27</v>
      </c>
      <c r="R3" s="20"/>
      <c r="S3" s="20" t="s">
        <v>44</v>
      </c>
      <c r="T3" s="20" t="s">
        <v>45</v>
      </c>
      <c r="U3" s="20" t="s">
        <v>44</v>
      </c>
      <c r="V3" s="20" t="s">
        <v>45</v>
      </c>
    </row>
    <row r="4" spans="2:22" ht="16" x14ac:dyDescent="0.2">
      <c r="B4">
        <v>1</v>
      </c>
      <c r="C4" s="10" t="s">
        <v>0</v>
      </c>
      <c r="D4" s="11">
        <v>87000</v>
      </c>
      <c r="E4" s="12">
        <v>764</v>
      </c>
      <c r="F4" s="2">
        <f t="shared" ref="F4:F28" si="0">D4*35</f>
        <v>3045000</v>
      </c>
      <c r="G4" s="12">
        <f>F4*0.15</f>
        <v>456750</v>
      </c>
      <c r="H4" s="12">
        <f t="shared" ref="H4:H28" si="1">(E4*35)/12</f>
        <v>2228.3333333333335</v>
      </c>
      <c r="I4" s="12">
        <f>D4*57</f>
        <v>4959000</v>
      </c>
      <c r="J4" s="12">
        <f t="shared" ref="J4:J27" si="2">I4*15%</f>
        <v>743850</v>
      </c>
      <c r="K4" s="12">
        <f t="shared" ref="K4:K28" si="3">(E4*57)/12</f>
        <v>3629</v>
      </c>
      <c r="L4" s="12">
        <v>355900</v>
      </c>
      <c r="M4" s="12">
        <f>L4*1.048</f>
        <v>372983.2</v>
      </c>
      <c r="N4" s="13">
        <f t="shared" ref="N4:N17" si="4">M4/12</f>
        <v>31081.933333333334</v>
      </c>
      <c r="O4" s="13">
        <v>332400</v>
      </c>
      <c r="P4" s="3">
        <f>O4*1.048</f>
        <v>348355.2</v>
      </c>
      <c r="Q4" s="3">
        <f t="shared" ref="Q4:Q17" si="5">P4/12</f>
        <v>29029.600000000002</v>
      </c>
      <c r="R4" s="3">
        <f>N4-Q4</f>
        <v>2052.3333333333321</v>
      </c>
      <c r="S4" s="7"/>
      <c r="T4" s="8"/>
      <c r="U4" s="7"/>
      <c r="V4" s="8"/>
    </row>
    <row r="5" spans="2:22" ht="16" x14ac:dyDescent="0.2">
      <c r="B5">
        <v>2</v>
      </c>
      <c r="C5" s="10" t="s">
        <v>1</v>
      </c>
      <c r="D5" s="11">
        <v>53400</v>
      </c>
      <c r="E5" s="12">
        <v>814</v>
      </c>
      <c r="F5" s="2">
        <f t="shared" si="0"/>
        <v>1869000</v>
      </c>
      <c r="G5" s="12">
        <f t="shared" ref="G5:G28" si="6">F5*0.15</f>
        <v>280350</v>
      </c>
      <c r="H5" s="12">
        <f t="shared" si="1"/>
        <v>2374.1666666666665</v>
      </c>
      <c r="I5" s="12">
        <f t="shared" ref="I5:I28" si="7">D5*57</f>
        <v>3043800</v>
      </c>
      <c r="J5" s="12">
        <f t="shared" ref="J5:J17" si="8">I5*15%</f>
        <v>456570</v>
      </c>
      <c r="K5" s="12">
        <f t="shared" si="3"/>
        <v>3866.5</v>
      </c>
      <c r="L5" s="11">
        <v>340600</v>
      </c>
      <c r="M5" s="12">
        <f t="shared" ref="M5:M28" si="9">L5*1.048</f>
        <v>356948.8</v>
      </c>
      <c r="N5" s="13">
        <f t="shared" si="4"/>
        <v>29745.733333333334</v>
      </c>
      <c r="O5" s="13">
        <v>284700</v>
      </c>
      <c r="P5" s="3">
        <f t="shared" ref="P5:P28" si="10">O5*1.048</f>
        <v>298365.60000000003</v>
      </c>
      <c r="Q5" s="3">
        <f t="shared" si="5"/>
        <v>24863.800000000003</v>
      </c>
      <c r="R5" s="3">
        <f t="shared" ref="R5:R28" si="11">N5-Q5</f>
        <v>4881.9333333333307</v>
      </c>
      <c r="S5" s="26"/>
      <c r="T5" s="8"/>
      <c r="U5" s="8"/>
      <c r="V5" s="8"/>
    </row>
    <row r="6" spans="2:22" ht="16" x14ac:dyDescent="0.2">
      <c r="B6">
        <v>3</v>
      </c>
      <c r="C6" s="10" t="s">
        <v>2</v>
      </c>
      <c r="D6" s="11">
        <v>35000</v>
      </c>
      <c r="E6" s="12">
        <v>829</v>
      </c>
      <c r="F6" s="2">
        <f t="shared" si="0"/>
        <v>1225000</v>
      </c>
      <c r="G6" s="12">
        <f t="shared" si="6"/>
        <v>183750</v>
      </c>
      <c r="H6" s="12">
        <f t="shared" si="1"/>
        <v>2417.9166666666665</v>
      </c>
      <c r="I6" s="12">
        <f t="shared" si="7"/>
        <v>1995000</v>
      </c>
      <c r="J6" s="12">
        <f t="shared" si="8"/>
        <v>299250</v>
      </c>
      <c r="K6" s="12">
        <f t="shared" si="3"/>
        <v>3937.75</v>
      </c>
      <c r="L6" s="12">
        <v>316100</v>
      </c>
      <c r="M6" s="12">
        <f t="shared" si="9"/>
        <v>331272.8</v>
      </c>
      <c r="N6" s="13">
        <f t="shared" si="4"/>
        <v>27606.066666666666</v>
      </c>
      <c r="O6" s="13">
        <v>260300</v>
      </c>
      <c r="P6" s="3">
        <f t="shared" si="10"/>
        <v>272794.40000000002</v>
      </c>
      <c r="Q6" s="3">
        <f t="shared" si="5"/>
        <v>22732.866666666669</v>
      </c>
      <c r="R6" s="3">
        <f t="shared" si="11"/>
        <v>4873.1999999999971</v>
      </c>
      <c r="S6" s="15"/>
      <c r="T6" s="8"/>
      <c r="U6" s="8"/>
      <c r="V6" s="8"/>
    </row>
    <row r="7" spans="2:22" ht="16" x14ac:dyDescent="0.2">
      <c r="B7">
        <v>4</v>
      </c>
      <c r="C7" s="10" t="s">
        <v>3</v>
      </c>
      <c r="D7" s="11">
        <v>41900</v>
      </c>
      <c r="E7" s="12">
        <v>773</v>
      </c>
      <c r="F7" s="2">
        <f t="shared" si="0"/>
        <v>1466500</v>
      </c>
      <c r="G7" s="12">
        <f t="shared" si="6"/>
        <v>219975</v>
      </c>
      <c r="H7" s="12">
        <f t="shared" si="1"/>
        <v>2254.5833333333335</v>
      </c>
      <c r="I7" s="12">
        <f t="shared" si="7"/>
        <v>2388300</v>
      </c>
      <c r="J7" s="12">
        <f t="shared" si="8"/>
        <v>358245</v>
      </c>
      <c r="K7" s="12">
        <f t="shared" si="3"/>
        <v>3671.75</v>
      </c>
      <c r="L7" s="12">
        <v>293400</v>
      </c>
      <c r="M7" s="12">
        <f t="shared" si="9"/>
        <v>307483.2</v>
      </c>
      <c r="N7" s="13">
        <f t="shared" si="4"/>
        <v>25623.600000000002</v>
      </c>
      <c r="O7" s="13">
        <v>239300</v>
      </c>
      <c r="P7" s="3">
        <f t="shared" si="10"/>
        <v>250786.40000000002</v>
      </c>
      <c r="Q7" s="3">
        <f t="shared" si="5"/>
        <v>20898.866666666669</v>
      </c>
      <c r="R7" s="3">
        <f t="shared" si="11"/>
        <v>4724.7333333333336</v>
      </c>
      <c r="S7" s="9"/>
      <c r="T7" s="8"/>
      <c r="U7" s="9"/>
      <c r="V7" s="8"/>
    </row>
    <row r="8" spans="2:22" ht="16" x14ac:dyDescent="0.2">
      <c r="B8">
        <v>5</v>
      </c>
      <c r="C8" s="10" t="s">
        <v>4</v>
      </c>
      <c r="D8" s="11">
        <v>30100</v>
      </c>
      <c r="E8" s="12">
        <v>776</v>
      </c>
      <c r="F8" s="2">
        <f t="shared" si="0"/>
        <v>1053500</v>
      </c>
      <c r="G8" s="12">
        <f t="shared" si="6"/>
        <v>158025</v>
      </c>
      <c r="H8" s="12">
        <f t="shared" si="1"/>
        <v>2263.3333333333335</v>
      </c>
      <c r="I8" s="12">
        <f t="shared" si="7"/>
        <v>1715700</v>
      </c>
      <c r="J8" s="12">
        <f t="shared" si="8"/>
        <v>257355</v>
      </c>
      <c r="K8" s="12">
        <f t="shared" si="3"/>
        <v>3686</v>
      </c>
      <c r="L8" s="12">
        <v>314600</v>
      </c>
      <c r="M8" s="12">
        <f t="shared" si="9"/>
        <v>329700.8</v>
      </c>
      <c r="N8" s="13">
        <f t="shared" si="4"/>
        <v>27475.066666666666</v>
      </c>
      <c r="O8" s="13">
        <v>265900</v>
      </c>
      <c r="P8" s="3">
        <f t="shared" si="10"/>
        <v>278663.2</v>
      </c>
      <c r="Q8" s="3">
        <f t="shared" si="5"/>
        <v>23221.933333333334</v>
      </c>
      <c r="R8" s="3">
        <f t="shared" si="11"/>
        <v>4253.1333333333314</v>
      </c>
      <c r="S8" s="15"/>
      <c r="T8" s="8"/>
      <c r="U8" s="8"/>
      <c r="V8" s="8"/>
    </row>
    <row r="9" spans="2:22" ht="16" x14ac:dyDescent="0.2">
      <c r="B9">
        <v>6</v>
      </c>
      <c r="C9" s="10" t="s">
        <v>6</v>
      </c>
      <c r="D9" s="11">
        <v>23800</v>
      </c>
      <c r="E9" s="12">
        <v>792</v>
      </c>
      <c r="F9" s="2">
        <f t="shared" si="0"/>
        <v>833000</v>
      </c>
      <c r="G9" s="12">
        <f t="shared" si="6"/>
        <v>124950</v>
      </c>
      <c r="H9" s="12">
        <f t="shared" si="1"/>
        <v>2310</v>
      </c>
      <c r="I9" s="12">
        <f t="shared" si="7"/>
        <v>1356600</v>
      </c>
      <c r="J9" s="12">
        <f t="shared" si="8"/>
        <v>203490</v>
      </c>
      <c r="K9" s="12">
        <f t="shared" si="3"/>
        <v>3762</v>
      </c>
      <c r="L9" s="12">
        <v>345200</v>
      </c>
      <c r="M9" s="12">
        <f t="shared" si="9"/>
        <v>361769.60000000003</v>
      </c>
      <c r="N9" s="13">
        <f t="shared" si="4"/>
        <v>30147.466666666671</v>
      </c>
      <c r="O9" s="13">
        <v>271000</v>
      </c>
      <c r="P9" s="3">
        <f t="shared" si="10"/>
        <v>284008</v>
      </c>
      <c r="Q9" s="3">
        <f t="shared" si="5"/>
        <v>23667.333333333332</v>
      </c>
      <c r="R9" s="3">
        <f t="shared" si="11"/>
        <v>6480.1333333333387</v>
      </c>
      <c r="S9" s="15"/>
      <c r="T9" s="15"/>
      <c r="U9" s="15"/>
      <c r="V9" s="8"/>
    </row>
    <row r="10" spans="2:22" ht="16" x14ac:dyDescent="0.2">
      <c r="B10">
        <v>7</v>
      </c>
      <c r="C10" s="10" t="s">
        <v>5</v>
      </c>
      <c r="D10" s="12">
        <v>25500</v>
      </c>
      <c r="E10" s="12">
        <v>783</v>
      </c>
      <c r="F10" s="2">
        <f t="shared" si="0"/>
        <v>892500</v>
      </c>
      <c r="G10" s="12">
        <f t="shared" si="6"/>
        <v>133875</v>
      </c>
      <c r="H10" s="12">
        <f t="shared" si="1"/>
        <v>2283.75</v>
      </c>
      <c r="I10" s="12">
        <f t="shared" si="7"/>
        <v>1453500</v>
      </c>
      <c r="J10" s="12">
        <f t="shared" si="8"/>
        <v>218025</v>
      </c>
      <c r="K10" s="12">
        <f t="shared" si="3"/>
        <v>3719.25</v>
      </c>
      <c r="L10" s="12">
        <v>326500</v>
      </c>
      <c r="M10" s="12">
        <f t="shared" si="9"/>
        <v>342172</v>
      </c>
      <c r="N10" s="13">
        <f t="shared" si="4"/>
        <v>28514.333333333332</v>
      </c>
      <c r="O10" s="13">
        <v>268500</v>
      </c>
      <c r="P10" s="3">
        <f t="shared" si="10"/>
        <v>281388</v>
      </c>
      <c r="Q10" s="3">
        <f t="shared" si="5"/>
        <v>23449</v>
      </c>
      <c r="R10" s="3">
        <f t="shared" si="11"/>
        <v>5065.3333333333321</v>
      </c>
      <c r="S10" s="16"/>
      <c r="T10" s="26"/>
      <c r="U10" s="9"/>
      <c r="V10" s="8"/>
    </row>
    <row r="11" spans="2:22" ht="16" x14ac:dyDescent="0.2">
      <c r="B11">
        <v>8</v>
      </c>
      <c r="C11" s="10" t="s">
        <v>7</v>
      </c>
      <c r="D11" s="11">
        <v>27700</v>
      </c>
      <c r="E11" s="12">
        <v>829</v>
      </c>
      <c r="F11" s="2">
        <f t="shared" si="0"/>
        <v>969500</v>
      </c>
      <c r="G11" s="12">
        <f t="shared" si="6"/>
        <v>145425</v>
      </c>
      <c r="H11" s="12">
        <f t="shared" si="1"/>
        <v>2417.9166666666665</v>
      </c>
      <c r="I11" s="12">
        <f t="shared" si="7"/>
        <v>1578900</v>
      </c>
      <c r="J11" s="12">
        <f t="shared" si="8"/>
        <v>236835</v>
      </c>
      <c r="K11" s="12">
        <f t="shared" si="3"/>
        <v>3937.75</v>
      </c>
      <c r="L11" s="12">
        <v>338100</v>
      </c>
      <c r="M11" s="12">
        <f t="shared" si="9"/>
        <v>354328.8</v>
      </c>
      <c r="N11" s="13">
        <f t="shared" si="4"/>
        <v>29527.399999999998</v>
      </c>
      <c r="O11" s="13">
        <v>268100</v>
      </c>
      <c r="P11" s="3">
        <f t="shared" si="10"/>
        <v>280968.8</v>
      </c>
      <c r="Q11" s="3">
        <f t="shared" si="5"/>
        <v>23414.066666666666</v>
      </c>
      <c r="R11" s="3">
        <f t="shared" si="11"/>
        <v>6113.3333333333321</v>
      </c>
      <c r="S11" s="16"/>
      <c r="T11" s="26"/>
      <c r="U11" s="9"/>
      <c r="V11" s="8"/>
    </row>
    <row r="12" spans="2:22" ht="16" x14ac:dyDescent="0.2">
      <c r="B12">
        <v>9</v>
      </c>
      <c r="C12" s="10" t="s">
        <v>9</v>
      </c>
      <c r="D12" s="11">
        <v>27500</v>
      </c>
      <c r="E12" s="12">
        <v>725</v>
      </c>
      <c r="F12" s="2">
        <f t="shared" si="0"/>
        <v>962500</v>
      </c>
      <c r="G12" s="12">
        <f t="shared" si="6"/>
        <v>144375</v>
      </c>
      <c r="H12" s="12">
        <f t="shared" si="1"/>
        <v>2114.5833333333335</v>
      </c>
      <c r="I12" s="12">
        <f t="shared" si="7"/>
        <v>1567500</v>
      </c>
      <c r="J12" s="12">
        <f t="shared" si="8"/>
        <v>235125</v>
      </c>
      <c r="K12" s="12">
        <f t="shared" si="3"/>
        <v>3443.75</v>
      </c>
      <c r="L12" s="12">
        <v>351900</v>
      </c>
      <c r="M12" s="12">
        <f t="shared" si="9"/>
        <v>368791.2</v>
      </c>
      <c r="N12" s="13">
        <f t="shared" si="4"/>
        <v>30732.600000000002</v>
      </c>
      <c r="O12" s="13">
        <v>279600</v>
      </c>
      <c r="P12" s="3">
        <f t="shared" si="10"/>
        <v>293020.79999999999</v>
      </c>
      <c r="Q12" s="3">
        <f t="shared" si="5"/>
        <v>24418.399999999998</v>
      </c>
      <c r="R12" s="3">
        <f t="shared" si="11"/>
        <v>6314.2000000000044</v>
      </c>
      <c r="S12" s="15"/>
      <c r="T12" s="15"/>
      <c r="U12" s="15"/>
      <c r="V12" s="8"/>
    </row>
    <row r="13" spans="2:22" ht="16" x14ac:dyDescent="0.2">
      <c r="B13">
        <v>10</v>
      </c>
      <c r="C13" s="10" t="s">
        <v>8</v>
      </c>
      <c r="D13" s="11">
        <v>26300</v>
      </c>
      <c r="E13" s="12">
        <v>734</v>
      </c>
      <c r="F13" s="2">
        <f t="shared" si="0"/>
        <v>920500</v>
      </c>
      <c r="G13" s="12">
        <f t="shared" si="6"/>
        <v>138075</v>
      </c>
      <c r="H13" s="12">
        <f t="shared" si="1"/>
        <v>2140.8333333333335</v>
      </c>
      <c r="I13" s="12">
        <f t="shared" si="7"/>
        <v>1499100</v>
      </c>
      <c r="J13" s="12">
        <f t="shared" si="8"/>
        <v>224865</v>
      </c>
      <c r="K13" s="12">
        <f t="shared" si="3"/>
        <v>3486.5</v>
      </c>
      <c r="L13" s="12">
        <v>336800</v>
      </c>
      <c r="M13" s="12">
        <f t="shared" si="9"/>
        <v>352966.40000000002</v>
      </c>
      <c r="N13" s="13">
        <f t="shared" si="4"/>
        <v>29413.866666666669</v>
      </c>
      <c r="O13" s="13">
        <v>272900</v>
      </c>
      <c r="P13" s="3">
        <f t="shared" si="10"/>
        <v>285999.2</v>
      </c>
      <c r="Q13" s="3">
        <f t="shared" si="5"/>
        <v>23833.266666666666</v>
      </c>
      <c r="R13" s="3">
        <f t="shared" si="11"/>
        <v>5580.6000000000022</v>
      </c>
      <c r="S13" s="15"/>
      <c r="T13" s="15"/>
      <c r="U13" s="26"/>
      <c r="V13" s="8"/>
    </row>
    <row r="14" spans="2:22" ht="16" x14ac:dyDescent="0.2">
      <c r="B14">
        <v>11</v>
      </c>
      <c r="C14" s="10" t="s">
        <v>19</v>
      </c>
      <c r="D14" s="11">
        <v>33500</v>
      </c>
      <c r="E14" s="12">
        <v>803</v>
      </c>
      <c r="F14" s="2">
        <f t="shared" si="0"/>
        <v>1172500</v>
      </c>
      <c r="G14" s="12">
        <f t="shared" si="6"/>
        <v>175875</v>
      </c>
      <c r="H14" s="12">
        <f t="shared" si="1"/>
        <v>2342.0833333333335</v>
      </c>
      <c r="I14" s="12">
        <f t="shared" si="7"/>
        <v>1909500</v>
      </c>
      <c r="J14" s="12">
        <f t="shared" si="8"/>
        <v>286425</v>
      </c>
      <c r="K14" s="12">
        <f t="shared" si="3"/>
        <v>3814.25</v>
      </c>
      <c r="L14" s="12">
        <v>291300</v>
      </c>
      <c r="M14" s="12">
        <f t="shared" si="9"/>
        <v>305282.40000000002</v>
      </c>
      <c r="N14" s="13">
        <f t="shared" si="4"/>
        <v>25440.2</v>
      </c>
      <c r="O14" s="13">
        <v>228400</v>
      </c>
      <c r="P14" s="3">
        <f t="shared" si="10"/>
        <v>239363.20000000001</v>
      </c>
      <c r="Q14" s="3">
        <f t="shared" si="5"/>
        <v>19946.933333333334</v>
      </c>
      <c r="R14" s="3">
        <f t="shared" si="11"/>
        <v>5493.2666666666664</v>
      </c>
      <c r="S14" s="9"/>
      <c r="T14" s="8"/>
      <c r="U14" s="9"/>
      <c r="V14" s="8"/>
    </row>
    <row r="15" spans="2:22" ht="16" x14ac:dyDescent="0.2">
      <c r="B15">
        <v>12</v>
      </c>
      <c r="C15" s="10" t="s">
        <v>15</v>
      </c>
      <c r="D15" s="11">
        <v>43000</v>
      </c>
      <c r="E15" s="12">
        <v>815</v>
      </c>
      <c r="F15" s="2">
        <f t="shared" si="0"/>
        <v>1505000</v>
      </c>
      <c r="G15" s="12">
        <f t="shared" si="6"/>
        <v>225750</v>
      </c>
      <c r="H15" s="12">
        <f t="shared" si="1"/>
        <v>2377.0833333333335</v>
      </c>
      <c r="I15" s="12">
        <f t="shared" si="7"/>
        <v>2451000</v>
      </c>
      <c r="J15" s="12">
        <f t="shared" si="8"/>
        <v>367650</v>
      </c>
      <c r="K15" s="12">
        <f t="shared" si="3"/>
        <v>3871.25</v>
      </c>
      <c r="L15" s="12">
        <v>211100</v>
      </c>
      <c r="M15" s="12">
        <f t="shared" si="9"/>
        <v>221232.80000000002</v>
      </c>
      <c r="N15" s="13">
        <f t="shared" si="4"/>
        <v>18436.066666666669</v>
      </c>
      <c r="O15" s="13">
        <v>174400</v>
      </c>
      <c r="P15" s="3">
        <f t="shared" si="10"/>
        <v>182771.20000000001</v>
      </c>
      <c r="Q15" s="3">
        <f t="shared" si="5"/>
        <v>15230.933333333334</v>
      </c>
      <c r="R15" s="3">
        <f t="shared" si="11"/>
        <v>3205.133333333335</v>
      </c>
      <c r="S15" s="8"/>
      <c r="T15" s="8"/>
      <c r="U15" s="8"/>
      <c r="V15" s="8"/>
    </row>
    <row r="16" spans="2:22" ht="16" x14ac:dyDescent="0.2">
      <c r="B16">
        <v>13</v>
      </c>
      <c r="C16" s="10" t="s">
        <v>23</v>
      </c>
      <c r="D16" s="14">
        <v>19100</v>
      </c>
      <c r="E16" s="12">
        <v>804</v>
      </c>
      <c r="F16" s="2">
        <f t="shared" si="0"/>
        <v>668500</v>
      </c>
      <c r="G16" s="12">
        <f t="shared" si="6"/>
        <v>100275</v>
      </c>
      <c r="H16" s="12">
        <f t="shared" si="1"/>
        <v>2345</v>
      </c>
      <c r="I16" s="12">
        <f t="shared" si="7"/>
        <v>1088700</v>
      </c>
      <c r="J16" s="12">
        <f t="shared" si="8"/>
        <v>163305</v>
      </c>
      <c r="K16" s="12">
        <f t="shared" si="3"/>
        <v>3819</v>
      </c>
      <c r="L16" s="14">
        <v>343200</v>
      </c>
      <c r="M16" s="12">
        <f t="shared" si="9"/>
        <v>359673.60000000003</v>
      </c>
      <c r="N16" s="13">
        <f t="shared" si="4"/>
        <v>29972.800000000003</v>
      </c>
      <c r="O16" s="13">
        <v>270700</v>
      </c>
      <c r="P16" s="3">
        <f t="shared" si="10"/>
        <v>283693.60000000003</v>
      </c>
      <c r="Q16" s="3">
        <f t="shared" si="5"/>
        <v>23641.133333333335</v>
      </c>
      <c r="R16" s="3">
        <f t="shared" si="11"/>
        <v>6331.6666666666679</v>
      </c>
      <c r="S16" s="15"/>
      <c r="T16" s="15"/>
      <c r="U16" s="15"/>
      <c r="V16" s="8"/>
    </row>
    <row r="17" spans="2:22" ht="16" x14ac:dyDescent="0.2">
      <c r="B17">
        <v>14</v>
      </c>
      <c r="C17" s="10" t="s">
        <v>13</v>
      </c>
      <c r="D17" s="11">
        <v>38800</v>
      </c>
      <c r="E17" s="12">
        <v>871</v>
      </c>
      <c r="F17" s="2">
        <f t="shared" si="0"/>
        <v>1358000</v>
      </c>
      <c r="G17" s="12">
        <f t="shared" si="6"/>
        <v>203700</v>
      </c>
      <c r="H17" s="12">
        <f t="shared" si="1"/>
        <v>2540.4166666666665</v>
      </c>
      <c r="I17" s="12">
        <f t="shared" si="7"/>
        <v>2211600</v>
      </c>
      <c r="J17" s="12">
        <f t="shared" si="8"/>
        <v>331740</v>
      </c>
      <c r="K17" s="12">
        <f t="shared" si="3"/>
        <v>4137.25</v>
      </c>
      <c r="L17" s="12">
        <v>318200</v>
      </c>
      <c r="M17" s="12">
        <f t="shared" si="9"/>
        <v>333473.60000000003</v>
      </c>
      <c r="N17" s="13">
        <f t="shared" si="4"/>
        <v>27789.466666666671</v>
      </c>
      <c r="O17" s="13">
        <v>258300</v>
      </c>
      <c r="P17" s="3">
        <f t="shared" si="10"/>
        <v>270698.40000000002</v>
      </c>
      <c r="Q17" s="3">
        <f t="shared" si="5"/>
        <v>22558.2</v>
      </c>
      <c r="R17" s="3">
        <f t="shared" si="11"/>
        <v>5231.2666666666701</v>
      </c>
      <c r="S17" s="15"/>
      <c r="T17" s="8"/>
      <c r="U17" s="8"/>
      <c r="V17" s="8"/>
    </row>
    <row r="18" spans="2:22" ht="16" x14ac:dyDescent="0.2">
      <c r="B18">
        <v>15</v>
      </c>
      <c r="C18" s="10" t="s">
        <v>11</v>
      </c>
      <c r="D18" s="11">
        <v>58500</v>
      </c>
      <c r="E18" s="12">
        <v>860</v>
      </c>
      <c r="F18" s="2">
        <f t="shared" si="0"/>
        <v>2047500</v>
      </c>
      <c r="G18" s="12">
        <f t="shared" si="6"/>
        <v>307125</v>
      </c>
      <c r="H18" s="12">
        <f t="shared" si="1"/>
        <v>2508.3333333333335</v>
      </c>
      <c r="I18" s="12">
        <f t="shared" si="7"/>
        <v>3334500</v>
      </c>
      <c r="J18" s="12">
        <f t="shared" si="2"/>
        <v>500175</v>
      </c>
      <c r="K18" s="12">
        <f t="shared" si="3"/>
        <v>4085</v>
      </c>
      <c r="L18" s="12">
        <v>335300</v>
      </c>
      <c r="M18" s="12">
        <f t="shared" si="9"/>
        <v>351394.4</v>
      </c>
      <c r="N18" s="13">
        <f t="shared" ref="N18:N27" si="12">M18/12</f>
        <v>29282.866666666669</v>
      </c>
      <c r="O18" s="13">
        <v>300200</v>
      </c>
      <c r="P18" s="3">
        <f t="shared" si="10"/>
        <v>314609.60000000003</v>
      </c>
      <c r="Q18" s="3">
        <f t="shared" ref="Q18:Q27" si="13">P18/12</f>
        <v>26217.466666666671</v>
      </c>
      <c r="R18" s="3">
        <f t="shared" si="11"/>
        <v>3065.3999999999978</v>
      </c>
      <c r="S18" s="7"/>
      <c r="T18" s="8"/>
      <c r="U18" s="7"/>
      <c r="V18" s="8"/>
    </row>
    <row r="19" spans="2:22" ht="16" x14ac:dyDescent="0.2">
      <c r="B19">
        <v>16</v>
      </c>
      <c r="C19" s="10" t="s">
        <v>21</v>
      </c>
      <c r="D19" s="11">
        <v>21900</v>
      </c>
      <c r="E19" s="12">
        <v>756</v>
      </c>
      <c r="F19" s="2">
        <f t="shared" si="0"/>
        <v>766500</v>
      </c>
      <c r="G19" s="12">
        <f t="shared" si="6"/>
        <v>114975</v>
      </c>
      <c r="H19" s="12">
        <f t="shared" si="1"/>
        <v>2205</v>
      </c>
      <c r="I19" s="12">
        <f t="shared" si="7"/>
        <v>1248300</v>
      </c>
      <c r="J19" s="12">
        <f t="shared" ref="J19:J26" si="14">I19*15%</f>
        <v>187245</v>
      </c>
      <c r="K19" s="12">
        <f t="shared" si="3"/>
        <v>3591</v>
      </c>
      <c r="L19" s="12">
        <v>321200</v>
      </c>
      <c r="M19" s="12">
        <f t="shared" si="9"/>
        <v>336617.60000000003</v>
      </c>
      <c r="N19" s="13">
        <f t="shared" ref="N19:N26" si="15">M19/12</f>
        <v>28051.466666666671</v>
      </c>
      <c r="O19" s="13">
        <v>250700</v>
      </c>
      <c r="P19" s="3">
        <f t="shared" si="10"/>
        <v>262733.60000000003</v>
      </c>
      <c r="Q19" s="3">
        <f t="shared" ref="Q19:Q26" si="16">P19/12</f>
        <v>21894.466666666671</v>
      </c>
      <c r="R19" s="3">
        <f t="shared" si="11"/>
        <v>6157</v>
      </c>
      <c r="S19" s="16"/>
      <c r="T19" s="26"/>
      <c r="U19" s="16"/>
      <c r="V19" s="8"/>
    </row>
    <row r="20" spans="2:22" ht="16" x14ac:dyDescent="0.2">
      <c r="B20">
        <v>17</v>
      </c>
      <c r="C20" s="10" t="s">
        <v>16</v>
      </c>
      <c r="D20" s="11">
        <v>28700</v>
      </c>
      <c r="E20" s="12">
        <v>809</v>
      </c>
      <c r="F20" s="2">
        <f t="shared" si="0"/>
        <v>1004500</v>
      </c>
      <c r="G20" s="12">
        <f t="shared" si="6"/>
        <v>150675</v>
      </c>
      <c r="H20" s="12">
        <f t="shared" si="1"/>
        <v>2359.5833333333335</v>
      </c>
      <c r="I20" s="12">
        <f t="shared" si="7"/>
        <v>1635900</v>
      </c>
      <c r="J20" s="12">
        <f t="shared" si="14"/>
        <v>245385</v>
      </c>
      <c r="K20" s="12">
        <f t="shared" si="3"/>
        <v>3842.75</v>
      </c>
      <c r="L20" s="12">
        <v>332100</v>
      </c>
      <c r="M20" s="12">
        <f t="shared" si="9"/>
        <v>348040.8</v>
      </c>
      <c r="N20" s="13">
        <f t="shared" si="15"/>
        <v>29003.399999999998</v>
      </c>
      <c r="O20" s="13">
        <v>272900</v>
      </c>
      <c r="P20" s="3">
        <f t="shared" si="10"/>
        <v>285999.2</v>
      </c>
      <c r="Q20" s="3">
        <f t="shared" si="16"/>
        <v>23833.266666666666</v>
      </c>
      <c r="R20" s="3">
        <f t="shared" si="11"/>
        <v>5170.1333333333314</v>
      </c>
      <c r="S20" s="16"/>
      <c r="T20" s="26"/>
      <c r="U20" s="9"/>
      <c r="V20" s="8"/>
    </row>
    <row r="21" spans="2:22" ht="16" x14ac:dyDescent="0.2">
      <c r="B21">
        <v>18</v>
      </c>
      <c r="C21" s="10" t="s">
        <v>24</v>
      </c>
      <c r="D21" s="14">
        <v>24800</v>
      </c>
      <c r="E21" s="12">
        <v>754</v>
      </c>
      <c r="F21" s="2">
        <f t="shared" si="0"/>
        <v>868000</v>
      </c>
      <c r="G21" s="12">
        <f t="shared" si="6"/>
        <v>130200</v>
      </c>
      <c r="H21" s="12">
        <f t="shared" si="1"/>
        <v>2199.1666666666665</v>
      </c>
      <c r="I21" s="12">
        <f t="shared" si="7"/>
        <v>1413600</v>
      </c>
      <c r="J21" s="12">
        <f t="shared" si="14"/>
        <v>212040</v>
      </c>
      <c r="K21" s="12">
        <f t="shared" si="3"/>
        <v>3581.5</v>
      </c>
      <c r="L21" s="14">
        <v>332400</v>
      </c>
      <c r="M21" s="12">
        <f t="shared" si="9"/>
        <v>348355.2</v>
      </c>
      <c r="N21" s="13">
        <f t="shared" si="15"/>
        <v>29029.600000000002</v>
      </c>
      <c r="O21" s="13">
        <v>268600</v>
      </c>
      <c r="P21" s="3">
        <f t="shared" si="10"/>
        <v>281492.8</v>
      </c>
      <c r="Q21" s="3">
        <f t="shared" si="16"/>
        <v>23457.733333333334</v>
      </c>
      <c r="R21" s="3">
        <f t="shared" si="11"/>
        <v>5571.8666666666686</v>
      </c>
      <c r="S21" s="15"/>
      <c r="T21" s="26"/>
      <c r="U21" s="26"/>
      <c r="V21" s="8"/>
    </row>
    <row r="22" spans="2:22" ht="16" x14ac:dyDescent="0.2">
      <c r="B22">
        <v>19</v>
      </c>
      <c r="C22" s="10" t="s">
        <v>20</v>
      </c>
      <c r="D22" s="11">
        <v>31300</v>
      </c>
      <c r="E22" s="12">
        <v>822</v>
      </c>
      <c r="F22" s="2">
        <f t="shared" si="0"/>
        <v>1095500</v>
      </c>
      <c r="G22" s="12">
        <f t="shared" si="6"/>
        <v>164325</v>
      </c>
      <c r="H22" s="12">
        <f t="shared" si="1"/>
        <v>2397.5</v>
      </c>
      <c r="I22" s="12">
        <f t="shared" si="7"/>
        <v>1784100</v>
      </c>
      <c r="J22" s="12">
        <f t="shared" si="14"/>
        <v>267615</v>
      </c>
      <c r="K22" s="12">
        <f t="shared" si="3"/>
        <v>3904.5</v>
      </c>
      <c r="L22" s="12">
        <v>364100</v>
      </c>
      <c r="M22" s="12">
        <f t="shared" si="9"/>
        <v>381576.8</v>
      </c>
      <c r="N22" s="13">
        <f t="shared" si="15"/>
        <v>31798.066666666666</v>
      </c>
      <c r="O22" s="13">
        <v>267700</v>
      </c>
      <c r="P22" s="3">
        <f t="shared" si="10"/>
        <v>280549.60000000003</v>
      </c>
      <c r="Q22" s="3">
        <f t="shared" si="16"/>
        <v>23379.133333333335</v>
      </c>
      <c r="R22" s="3">
        <f t="shared" si="11"/>
        <v>8418.9333333333307</v>
      </c>
      <c r="S22" s="15"/>
      <c r="T22" s="8"/>
      <c r="U22" s="26"/>
      <c r="V22" s="8"/>
    </row>
    <row r="23" spans="2:22" ht="16" x14ac:dyDescent="0.2">
      <c r="B23">
        <v>20</v>
      </c>
      <c r="C23" s="10" t="s">
        <v>18</v>
      </c>
      <c r="D23" s="11">
        <v>31000</v>
      </c>
      <c r="E23" s="12">
        <v>926</v>
      </c>
      <c r="F23" s="2">
        <f t="shared" si="0"/>
        <v>1085000</v>
      </c>
      <c r="G23" s="12">
        <f t="shared" si="6"/>
        <v>162750</v>
      </c>
      <c r="H23" s="12">
        <f t="shared" si="1"/>
        <v>2700.8333333333335</v>
      </c>
      <c r="I23" s="12">
        <f t="shared" si="7"/>
        <v>1767000</v>
      </c>
      <c r="J23" s="12">
        <f t="shared" si="14"/>
        <v>265050</v>
      </c>
      <c r="K23" s="12">
        <f t="shared" si="3"/>
        <v>4398.5</v>
      </c>
      <c r="L23" s="12">
        <v>350400</v>
      </c>
      <c r="M23" s="12">
        <f t="shared" si="9"/>
        <v>367219.20000000001</v>
      </c>
      <c r="N23" s="13">
        <f t="shared" si="15"/>
        <v>30601.600000000002</v>
      </c>
      <c r="O23" s="13">
        <v>279400</v>
      </c>
      <c r="P23" s="3">
        <f t="shared" si="10"/>
        <v>292811.2</v>
      </c>
      <c r="Q23" s="3">
        <f t="shared" si="16"/>
        <v>24400.933333333334</v>
      </c>
      <c r="R23" s="3">
        <f t="shared" si="11"/>
        <v>6200.6666666666679</v>
      </c>
      <c r="S23" s="16"/>
      <c r="T23" s="8"/>
      <c r="U23" s="9"/>
      <c r="V23" s="8"/>
    </row>
    <row r="24" spans="2:22" ht="16" x14ac:dyDescent="0.2">
      <c r="B24">
        <v>21</v>
      </c>
      <c r="C24" s="10" t="s">
        <v>25</v>
      </c>
      <c r="D24" s="14">
        <v>16000</v>
      </c>
      <c r="E24" s="12">
        <v>816</v>
      </c>
      <c r="F24" s="2">
        <f t="shared" si="0"/>
        <v>560000</v>
      </c>
      <c r="G24" s="12">
        <f t="shared" si="6"/>
        <v>84000</v>
      </c>
      <c r="H24" s="12">
        <f t="shared" si="1"/>
        <v>2380</v>
      </c>
      <c r="I24" s="12">
        <f t="shared" si="7"/>
        <v>912000</v>
      </c>
      <c r="J24" s="12">
        <f t="shared" si="14"/>
        <v>136800</v>
      </c>
      <c r="K24" s="12">
        <f t="shared" si="3"/>
        <v>3876</v>
      </c>
      <c r="L24" s="14">
        <v>336900</v>
      </c>
      <c r="M24" s="12">
        <f t="shared" si="9"/>
        <v>353071.2</v>
      </c>
      <c r="N24" s="13">
        <f t="shared" si="15"/>
        <v>29422.600000000002</v>
      </c>
      <c r="O24" s="13">
        <v>281600</v>
      </c>
      <c r="P24" s="3">
        <f t="shared" si="10"/>
        <v>295116.79999999999</v>
      </c>
      <c r="Q24" s="3">
        <f t="shared" si="16"/>
        <v>24593.066666666666</v>
      </c>
      <c r="R24" s="3">
        <f t="shared" si="11"/>
        <v>4829.5333333333365</v>
      </c>
      <c r="S24" s="15"/>
      <c r="T24" s="15"/>
      <c r="U24" s="15"/>
      <c r="V24" s="8"/>
    </row>
    <row r="25" spans="2:22" ht="16" x14ac:dyDescent="0.2">
      <c r="B25">
        <v>22</v>
      </c>
      <c r="C25" s="10" t="s">
        <v>17</v>
      </c>
      <c r="D25" s="11">
        <v>25300</v>
      </c>
      <c r="E25" s="12">
        <v>698</v>
      </c>
      <c r="F25" s="2">
        <f t="shared" si="0"/>
        <v>885500</v>
      </c>
      <c r="G25" s="12">
        <f t="shared" si="6"/>
        <v>132825</v>
      </c>
      <c r="H25" s="12">
        <f t="shared" si="1"/>
        <v>2035.8333333333333</v>
      </c>
      <c r="I25" s="12">
        <f t="shared" si="7"/>
        <v>1442100</v>
      </c>
      <c r="J25" s="12">
        <f t="shared" si="14"/>
        <v>216315</v>
      </c>
      <c r="K25" s="12">
        <f t="shared" si="3"/>
        <v>3315.5</v>
      </c>
      <c r="L25" s="12">
        <v>328300</v>
      </c>
      <c r="M25" s="12">
        <f t="shared" si="9"/>
        <v>344058.4</v>
      </c>
      <c r="N25" s="13">
        <f t="shared" si="15"/>
        <v>28671.533333333336</v>
      </c>
      <c r="O25" s="13">
        <v>263300</v>
      </c>
      <c r="P25" s="3">
        <f t="shared" si="10"/>
        <v>275938.40000000002</v>
      </c>
      <c r="Q25" s="3">
        <f t="shared" si="16"/>
        <v>22994.866666666669</v>
      </c>
      <c r="R25" s="3">
        <f t="shared" si="11"/>
        <v>5676.6666666666679</v>
      </c>
      <c r="S25" s="15"/>
      <c r="T25" s="26"/>
      <c r="U25" s="26"/>
      <c r="V25" s="8"/>
    </row>
    <row r="26" spans="2:22" ht="16" x14ac:dyDescent="0.2">
      <c r="B26">
        <v>23</v>
      </c>
      <c r="C26" s="10" t="s">
        <v>22</v>
      </c>
      <c r="D26" s="14">
        <v>26300</v>
      </c>
      <c r="E26" s="12">
        <v>768</v>
      </c>
      <c r="F26" s="2">
        <f t="shared" si="0"/>
        <v>920500</v>
      </c>
      <c r="G26" s="12">
        <f t="shared" si="6"/>
        <v>138075</v>
      </c>
      <c r="H26" s="12">
        <f t="shared" si="1"/>
        <v>2240</v>
      </c>
      <c r="I26" s="12">
        <f t="shared" si="7"/>
        <v>1499100</v>
      </c>
      <c r="J26" s="12">
        <f t="shared" si="14"/>
        <v>224865</v>
      </c>
      <c r="K26" s="12">
        <f t="shared" si="3"/>
        <v>3648</v>
      </c>
      <c r="L26" s="14">
        <v>328200</v>
      </c>
      <c r="M26" s="12">
        <f t="shared" si="9"/>
        <v>343953.60000000003</v>
      </c>
      <c r="N26" s="13">
        <f t="shared" si="15"/>
        <v>28662.800000000003</v>
      </c>
      <c r="O26" s="13">
        <v>273400</v>
      </c>
      <c r="P26" s="3">
        <f t="shared" si="10"/>
        <v>286523.2</v>
      </c>
      <c r="Q26" s="3">
        <f t="shared" si="16"/>
        <v>23876.933333333334</v>
      </c>
      <c r="R26" s="3">
        <f t="shared" si="11"/>
        <v>4785.8666666666686</v>
      </c>
      <c r="S26" s="16"/>
      <c r="T26" s="15"/>
      <c r="U26" s="9"/>
      <c r="V26" s="8"/>
    </row>
    <row r="27" spans="2:22" ht="16" x14ac:dyDescent="0.2">
      <c r="B27">
        <v>24</v>
      </c>
      <c r="C27" s="10" t="s">
        <v>12</v>
      </c>
      <c r="D27" s="11">
        <v>30800</v>
      </c>
      <c r="E27" s="12">
        <v>911</v>
      </c>
      <c r="F27" s="2">
        <f t="shared" si="0"/>
        <v>1078000</v>
      </c>
      <c r="G27" s="12">
        <f t="shared" si="6"/>
        <v>161700</v>
      </c>
      <c r="H27" s="12">
        <f t="shared" si="1"/>
        <v>2657.0833333333335</v>
      </c>
      <c r="I27" s="12">
        <f t="shared" si="7"/>
        <v>1755600</v>
      </c>
      <c r="J27" s="12">
        <f t="shared" si="2"/>
        <v>263340</v>
      </c>
      <c r="K27" s="12">
        <f t="shared" si="3"/>
        <v>4327.25</v>
      </c>
      <c r="L27" s="12">
        <v>328000</v>
      </c>
      <c r="M27" s="12">
        <f t="shared" si="9"/>
        <v>343744</v>
      </c>
      <c r="N27" s="13">
        <f t="shared" si="12"/>
        <v>28645.333333333332</v>
      </c>
      <c r="O27" s="13">
        <v>243800</v>
      </c>
      <c r="P27" s="3">
        <f t="shared" si="10"/>
        <v>255502.40000000002</v>
      </c>
      <c r="Q27" s="3">
        <f t="shared" si="13"/>
        <v>21291.866666666669</v>
      </c>
      <c r="R27" s="3">
        <f t="shared" si="11"/>
        <v>7353.4666666666635</v>
      </c>
      <c r="S27" s="17"/>
      <c r="T27" s="8"/>
      <c r="U27" s="7"/>
      <c r="V27" s="8"/>
    </row>
    <row r="28" spans="2:22" ht="16" x14ac:dyDescent="0.2">
      <c r="B28">
        <v>25</v>
      </c>
      <c r="C28" s="10" t="s">
        <v>14</v>
      </c>
      <c r="D28" s="11">
        <v>22900</v>
      </c>
      <c r="E28" s="12">
        <v>777</v>
      </c>
      <c r="F28" s="2">
        <f t="shared" si="0"/>
        <v>801500</v>
      </c>
      <c r="G28" s="12">
        <f t="shared" si="6"/>
        <v>120225</v>
      </c>
      <c r="H28" s="12">
        <f t="shared" si="1"/>
        <v>2266.25</v>
      </c>
      <c r="I28" s="12">
        <f t="shared" si="7"/>
        <v>1305300</v>
      </c>
      <c r="J28" s="12">
        <f>I28*15%</f>
        <v>195795</v>
      </c>
      <c r="K28" s="12">
        <f t="shared" si="3"/>
        <v>3690.75</v>
      </c>
      <c r="L28" s="12">
        <v>330100</v>
      </c>
      <c r="M28" s="12">
        <f t="shared" si="9"/>
        <v>345944.8</v>
      </c>
      <c r="N28" s="13">
        <f>M28/12</f>
        <v>28828.733333333334</v>
      </c>
      <c r="O28" s="13">
        <v>260800</v>
      </c>
      <c r="P28" s="3">
        <f t="shared" si="10"/>
        <v>273318.40000000002</v>
      </c>
      <c r="Q28" s="3">
        <f>P28/12</f>
        <v>22776.533333333336</v>
      </c>
      <c r="R28" s="3">
        <f t="shared" si="11"/>
        <v>6052.1999999999971</v>
      </c>
      <c r="S28" s="15"/>
      <c r="T28" s="26"/>
      <c r="U28" s="15"/>
      <c r="V28" s="8"/>
    </row>
    <row r="29" spans="2:22" x14ac:dyDescent="0.2">
      <c r="N29" s="18">
        <f>SUM(N4:N28)/25</f>
        <v>28540.183999999997</v>
      </c>
      <c r="Q29" s="18">
        <f>SUM(Q4:Q28)/25</f>
        <v>23184.904000000002</v>
      </c>
      <c r="R29" s="19">
        <f>N29-Q29</f>
        <v>5355.2799999999952</v>
      </c>
    </row>
    <row r="31" spans="2:22" x14ac:dyDescent="0.2">
      <c r="D31" t="s">
        <v>37</v>
      </c>
    </row>
    <row r="32" spans="2:22" x14ac:dyDescent="0.2">
      <c r="D32" t="s">
        <v>46</v>
      </c>
    </row>
  </sheetData>
  <mergeCells count="6">
    <mergeCell ref="L2:N2"/>
    <mergeCell ref="O2:Q2"/>
    <mergeCell ref="S2:T2"/>
    <mergeCell ref="U2:V2"/>
    <mergeCell ref="F2:H2"/>
    <mergeCell ref="I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Köp av en trea i 25 kommuner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Wörmann</dc:creator>
  <cp:lastModifiedBy>Linda Jonsson</cp:lastModifiedBy>
  <cp:lastPrinted>2022-09-12T12:40:27Z</cp:lastPrinted>
  <dcterms:created xsi:type="dcterms:W3CDTF">2016-06-03T12:49:01Z</dcterms:created>
  <dcterms:modified xsi:type="dcterms:W3CDTF">2024-05-27T13:53:38Z</dcterms:modified>
</cp:coreProperties>
</file>