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8_{224FBBF3-ABB6-4393-83DB-5D3E26843BDD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Köp av en trea i 25 kommuner " sheetId="4" r:id="rId1"/>
    <sheet name="Tabell 1 till prm" sheetId="7" r:id="rId2"/>
    <sheet name="Tabell 2 till prm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4" l="1"/>
  <c r="P5" i="4"/>
  <c r="P6" i="4"/>
  <c r="Q6" i="4" s="1"/>
  <c r="P7" i="4"/>
  <c r="P8" i="4"/>
  <c r="P9" i="4"/>
  <c r="Q9" i="4" s="1"/>
  <c r="P10" i="4"/>
  <c r="Q10" i="4" s="1"/>
  <c r="P11" i="4"/>
  <c r="Q11" i="4" s="1"/>
  <c r="P12" i="4"/>
  <c r="Q12" i="4" s="1"/>
  <c r="P13" i="4"/>
  <c r="Q13" i="4" s="1"/>
  <c r="P14" i="4"/>
  <c r="Q14" i="4" s="1"/>
  <c r="P15" i="4"/>
  <c r="Q15" i="4" s="1"/>
  <c r="P16" i="4"/>
  <c r="Q16" i="4" s="1"/>
  <c r="P17" i="4"/>
  <c r="Q17" i="4" s="1"/>
  <c r="P18" i="4"/>
  <c r="Q18" i="4" s="1"/>
  <c r="P19" i="4"/>
  <c r="Q19" i="4" s="1"/>
  <c r="P20" i="4"/>
  <c r="Q20" i="4" s="1"/>
  <c r="P21" i="4"/>
  <c r="P22" i="4"/>
  <c r="P23" i="4"/>
  <c r="Q23" i="4" s="1"/>
  <c r="P24" i="4"/>
  <c r="Q24" i="4" s="1"/>
  <c r="P25" i="4"/>
  <c r="Q25" i="4" s="1"/>
  <c r="P26" i="4"/>
  <c r="Q26" i="4" s="1"/>
  <c r="P27" i="4"/>
  <c r="Q27" i="4" s="1"/>
  <c r="P28" i="4"/>
  <c r="Q28" i="4" s="1"/>
  <c r="P4" i="4"/>
  <c r="Q4" i="4" s="1"/>
  <c r="M5" i="4"/>
  <c r="M6" i="4"/>
  <c r="N6" i="4" s="1"/>
  <c r="M7" i="4"/>
  <c r="M8" i="4"/>
  <c r="M9" i="4"/>
  <c r="N9" i="4" s="1"/>
  <c r="M10" i="4"/>
  <c r="N10" i="4" s="1"/>
  <c r="M11" i="4"/>
  <c r="N11" i="4" s="1"/>
  <c r="M12" i="4"/>
  <c r="N12" i="4" s="1"/>
  <c r="M13" i="4"/>
  <c r="M14" i="4"/>
  <c r="N14" i="4" s="1"/>
  <c r="M15" i="4"/>
  <c r="N15" i="4" s="1"/>
  <c r="M16" i="4"/>
  <c r="N16" i="4" s="1"/>
  <c r="M17" i="4"/>
  <c r="N17" i="4" s="1"/>
  <c r="M18" i="4"/>
  <c r="N18" i="4" s="1"/>
  <c r="M19" i="4"/>
  <c r="M20" i="4"/>
  <c r="N20" i="4" s="1"/>
  <c r="M21" i="4"/>
  <c r="M22" i="4"/>
  <c r="N22" i="4" s="1"/>
  <c r="M23" i="4"/>
  <c r="N23" i="4" s="1"/>
  <c r="M24" i="4"/>
  <c r="N24" i="4" s="1"/>
  <c r="M25" i="4"/>
  <c r="N25" i="4" s="1"/>
  <c r="M26" i="4"/>
  <c r="N26" i="4" s="1"/>
  <c r="M27" i="4"/>
  <c r="M28" i="4"/>
  <c r="N28" i="4" s="1"/>
  <c r="M4" i="4"/>
  <c r="H25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6" i="4"/>
  <c r="H27" i="4"/>
  <c r="H28" i="4"/>
  <c r="H4" i="4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G20" i="4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4" i="4"/>
  <c r="G4" i="4" s="1"/>
  <c r="Q5" i="4"/>
  <c r="Q7" i="4"/>
  <c r="Q8" i="4"/>
  <c r="Q21" i="4"/>
  <c r="Q22" i="4"/>
  <c r="N5" i="4"/>
  <c r="N7" i="4"/>
  <c r="N8" i="4"/>
  <c r="N13" i="4"/>
  <c r="N19" i="4"/>
  <c r="N21" i="4"/>
  <c r="N27" i="4"/>
  <c r="N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4" i="4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4" i="4"/>
  <c r="J4" i="4" s="1"/>
  <c r="R8" i="4" l="1"/>
  <c r="R7" i="4"/>
  <c r="R9" i="4"/>
  <c r="R26" i="4"/>
  <c r="R19" i="4"/>
  <c r="R27" i="4"/>
  <c r="R10" i="4"/>
  <c r="R18" i="4"/>
  <c r="Q29" i="4"/>
  <c r="R28" i="4"/>
  <c r="R20" i="4"/>
  <c r="R16" i="4"/>
  <c r="N29" i="4"/>
  <c r="R25" i="4"/>
  <c r="R24" i="4"/>
  <c r="R15" i="4"/>
  <c r="R22" i="4"/>
  <c r="R14" i="4"/>
  <c r="R21" i="4"/>
  <c r="R13" i="4"/>
  <c r="R12" i="4"/>
  <c r="R11" i="4"/>
  <c r="R23" i="4"/>
  <c r="R5" i="4"/>
  <c r="R6" i="4"/>
  <c r="R4" i="4"/>
  <c r="R17" i="4"/>
  <c r="R29" i="4" l="1"/>
</calcChain>
</file>

<file path=xl/sharedStrings.xml><?xml version="1.0" encoding="utf-8"?>
<sst xmlns="http://schemas.openxmlformats.org/spreadsheetml/2006/main" count="111" uniqueCount="47">
  <si>
    <t>Stockholm</t>
  </si>
  <si>
    <t>Göteborg</t>
  </si>
  <si>
    <t>Malmö</t>
  </si>
  <si>
    <t>Uppsala</t>
  </si>
  <si>
    <t>Linköping</t>
  </si>
  <si>
    <t>Örebro</t>
  </si>
  <si>
    <t>Västerås</t>
  </si>
  <si>
    <t xml:space="preserve">Helsingborg </t>
  </si>
  <si>
    <t xml:space="preserve">Norrköping </t>
  </si>
  <si>
    <t>Jönköping</t>
  </si>
  <si>
    <t>Kontantinsats 15 %</t>
  </si>
  <si>
    <t xml:space="preserve">Nacka </t>
  </si>
  <si>
    <t xml:space="preserve">Botkyrka </t>
  </si>
  <si>
    <t xml:space="preserve">Huddinge </t>
  </si>
  <si>
    <t xml:space="preserve">Kristianstad </t>
  </si>
  <si>
    <t>Lund</t>
  </si>
  <si>
    <t xml:space="preserve">Halmstad </t>
  </si>
  <si>
    <t xml:space="preserve">Växjö </t>
  </si>
  <si>
    <t>Haninge</t>
  </si>
  <si>
    <t>Umeå</t>
  </si>
  <si>
    <t>Södertälje</t>
  </si>
  <si>
    <t xml:space="preserve">Eskilstuna </t>
  </si>
  <si>
    <t xml:space="preserve">Karlstad </t>
  </si>
  <si>
    <t xml:space="preserve">Borås </t>
  </si>
  <si>
    <t xml:space="preserve">Gävle </t>
  </si>
  <si>
    <t xml:space="preserve">Sundsvall </t>
  </si>
  <si>
    <t>Genomsnittlig årsavgift per kvadrat</t>
  </si>
  <si>
    <t>Medelpris tvåa 57 kvm</t>
  </si>
  <si>
    <t>Genomsnittlig avgift per månad 57 kvm</t>
  </si>
  <si>
    <t>Medelpris etta 35 kvm</t>
  </si>
  <si>
    <t>Genomsnittlig avgift per månad 35 kvm</t>
  </si>
  <si>
    <t>Tvåa</t>
  </si>
  <si>
    <t>Etta</t>
  </si>
  <si>
    <t>Skillnad i medianinkomst mellan könen</t>
  </si>
  <si>
    <t>Inkomst man</t>
  </si>
  <si>
    <t>Inkomst kvinna</t>
  </si>
  <si>
    <t xml:space="preserve"> Genomsnittligt kvadratmeterpris </t>
  </si>
  <si>
    <t>Möjlighet att köpa etta</t>
  </si>
  <si>
    <t>Möjlighet att köpa tvåa</t>
  </si>
  <si>
    <t xml:space="preserve">Man </t>
  </si>
  <si>
    <t xml:space="preserve">Kvinna </t>
  </si>
  <si>
    <t>Årsinkomst median 2023</t>
  </si>
  <si>
    <t xml:space="preserve">Månadslön 2024 </t>
  </si>
  <si>
    <t>Månadslön 2024</t>
  </si>
  <si>
    <t>Uppräknat med 5,0 %</t>
  </si>
  <si>
    <t xml:space="preserve">Född 1998, 0 barn, tillsvidareanställd, anställd mer än 12 månader, inkomst i SEK, ensamstående, inget underhållsbidrag, inget andra boenden, ingen bil, inga andra lån, har ej gått i borgen, </t>
  </si>
  <si>
    <t>Uppgiften om genomsnittligt pris och avgift i respektive kommun kommer från Booli. Uppgifterna är hämtade den 5 mars 2025 och avser de då fyra föregående veckorna. Prisstatistiken avser kvadratmeterpris på bostadsrätter, inkl. nyproduktion. Avgiften är den genomsnittliga för sålda bostadsrätter.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</si>
</sst>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\ [$kr-41D]_-;\-* #,##0\ [$kr-41D]_-;_-* &quot;-&quot;??\ [$kr-41D]_-;_-@_-"/>
    <numFmt numFmtId="166" formatCode="#,##0\ &quot;kr&quot;"/>
  </numFmts>
  <fonts count="14" x14ac:knownFonts="1">
    <font>
      <sz val="11"/>
      <name val="SBAB"/>
      <family val="2"/>
      <scheme val="minor"/>
    </font>
    <font>
      <b/>
      <sz val="11"/>
      <color theme="1"/>
      <name val="SBAB"/>
      <family val="2"/>
      <scheme val="minor"/>
    </font>
    <font>
      <sz val="18"/>
      <color theme="1"/>
      <name val="SBAB Display"/>
      <family val="2"/>
      <scheme val="major"/>
    </font>
    <font>
      <b/>
      <sz val="15"/>
      <color theme="1"/>
      <name val="SBAB"/>
      <family val="2"/>
      <scheme val="minor"/>
    </font>
    <font>
      <b/>
      <sz val="13"/>
      <color theme="1"/>
      <name val="SBAB"/>
      <family val="2"/>
      <scheme val="minor"/>
    </font>
    <font>
      <sz val="11"/>
      <name val="SBAB"/>
      <family val="2"/>
      <scheme val="minor"/>
    </font>
    <font>
      <sz val="11"/>
      <color theme="9" tint="0.79998168889431442"/>
      <name val="SBAB"/>
      <family val="2"/>
      <scheme val="minor"/>
    </font>
    <font>
      <sz val="11"/>
      <color theme="0"/>
      <name val="SBAB Display"/>
      <scheme val="major"/>
    </font>
    <font>
      <sz val="11"/>
      <color theme="1"/>
      <name val="SBAB"/>
      <scheme val="minor"/>
    </font>
    <font>
      <sz val="11"/>
      <color theme="0"/>
      <name val="SBAB"/>
      <family val="2"/>
      <scheme val="minor"/>
    </font>
    <font>
      <b/>
      <sz val="11"/>
      <name val="SBAB"/>
      <scheme val="minor"/>
    </font>
    <font>
      <sz val="11"/>
      <color theme="1"/>
      <name val="SBAB"/>
      <family val="2"/>
      <scheme val="minor"/>
    </font>
    <font>
      <sz val="11"/>
      <color theme="1"/>
      <name val="SBAB Display"/>
      <scheme val="major"/>
    </font>
    <font>
      <b/>
      <sz val="11"/>
      <color theme="1"/>
      <name val="SBAB Display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FFB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4" xfId="0" applyBorder="1"/>
    <xf numFmtId="165" fontId="8" fillId="0" borderId="4" xfId="6" applyNumberFormat="1" applyFont="1" applyFill="1" applyBorder="1" applyAlignment="1">
      <alignment horizontal="left" wrapText="1"/>
    </xf>
    <xf numFmtId="165" fontId="8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2" borderId="4" xfId="0" applyFont="1" applyFill="1" applyBorder="1"/>
    <xf numFmtId="0" fontId="0" fillId="2" borderId="4" xfId="0" applyFill="1" applyBorder="1"/>
    <xf numFmtId="3" fontId="0" fillId="2" borderId="4" xfId="0" applyNumberFormat="1" applyFill="1" applyBorder="1"/>
    <xf numFmtId="0" fontId="8" fillId="5" borderId="4" xfId="0" applyFont="1" applyFill="1" applyBorder="1" applyAlignment="1">
      <alignment vertical="center" wrapText="1"/>
    </xf>
    <xf numFmtId="165" fontId="8" fillId="5" borderId="4" xfId="6" applyNumberFormat="1" applyFont="1" applyFill="1" applyBorder="1" applyAlignment="1">
      <alignment horizontal="left"/>
    </xf>
    <xf numFmtId="165" fontId="8" fillId="5" borderId="4" xfId="6" applyNumberFormat="1" applyFont="1" applyFill="1" applyBorder="1" applyAlignment="1">
      <alignment horizontal="left" wrapText="1"/>
    </xf>
    <xf numFmtId="165" fontId="8" fillId="5" borderId="4" xfId="0" applyNumberFormat="1" applyFont="1" applyFill="1" applyBorder="1"/>
    <xf numFmtId="165" fontId="8" fillId="5" borderId="4" xfId="6" applyNumberFormat="1" applyFont="1" applyFill="1" applyBorder="1"/>
    <xf numFmtId="0" fontId="0" fillId="4" borderId="4" xfId="0" applyFill="1" applyBorder="1"/>
    <xf numFmtId="3" fontId="0" fillId="4" borderId="4" xfId="0" applyNumberFormat="1" applyFill="1" applyBorder="1"/>
    <xf numFmtId="0" fontId="6" fillId="4" borderId="4" xfId="0" applyFont="1" applyFill="1" applyBorder="1"/>
    <xf numFmtId="165" fontId="0" fillId="0" borderId="4" xfId="0" applyNumberFormat="1" applyBorder="1"/>
    <xf numFmtId="165" fontId="10" fillId="0" borderId="4" xfId="0" applyNumberFormat="1" applyFont="1" applyBorder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7" fillId="3" borderId="4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65" fontId="0" fillId="2" borderId="4" xfId="0" applyNumberFormat="1" applyFill="1" applyBorder="1"/>
    <xf numFmtId="165" fontId="0" fillId="4" borderId="4" xfId="0" applyNumberFormat="1" applyFill="1" applyBorder="1"/>
    <xf numFmtId="0" fontId="8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6" fontId="0" fillId="0" borderId="4" xfId="0" applyNumberFormat="1" applyBorder="1"/>
    <xf numFmtId="9" fontId="11" fillId="2" borderId="4" xfId="7" applyFont="1" applyFill="1" applyBorder="1"/>
    <xf numFmtId="9" fontId="11" fillId="6" borderId="4" xfId="7" applyFont="1" applyFill="1" applyBorder="1"/>
    <xf numFmtId="9" fontId="11" fillId="4" borderId="4" xfId="7" applyFont="1" applyFill="1" applyBorder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8">
    <cellStyle name="Comma" xfId="6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7" builtinId="5"/>
    <cellStyle name="Title" xfId="1" builtinId="15" customBuiltin="1"/>
  </cellStyles>
  <dxfs count="0"/>
  <tableStyles count="0" defaultTableStyle="TableStyleMedium2" defaultPivotStyle="PivotStyleLight16"/>
  <colors>
    <mruColors>
      <color rgb="FFB9FFB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SBAB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00A300"/>
      </a:accent3>
      <a:accent4>
        <a:srgbClr val="FF99AC"/>
      </a:accent4>
      <a:accent5>
        <a:srgbClr val="238CE2"/>
      </a:accent5>
      <a:accent6>
        <a:srgbClr val="E81605"/>
      </a:accent6>
      <a:hlink>
        <a:srgbClr val="101010"/>
      </a:hlink>
      <a:folHlink>
        <a:srgbClr val="101010"/>
      </a:folHlink>
    </a:clrScheme>
    <a:fontScheme name="SBAB">
      <a:majorFont>
        <a:latin typeface="SBAB Display"/>
        <a:ea typeface=""/>
        <a:cs typeface=""/>
      </a:majorFont>
      <a:minorFont>
        <a:latin typeface="SBA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9DE2-2A92-434C-9350-33F095F15E83}">
  <dimension ref="B1:V32"/>
  <sheetViews>
    <sheetView tabSelected="1" zoomScale="131" zoomScaleNormal="131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AH1" sqref="W1:AH1048576"/>
    </sheetView>
  </sheetViews>
  <sheetFormatPr defaultColWidth="8.69921875" defaultRowHeight="15" x14ac:dyDescent="0.25"/>
  <cols>
    <col min="1" max="1" width="6.296875" customWidth="1"/>
    <col min="2" max="2" width="4.59765625" customWidth="1"/>
    <col min="3" max="3" width="16.59765625" customWidth="1"/>
    <col min="4" max="4" width="14.3984375" bestFit="1" customWidth="1"/>
    <col min="5" max="5" width="15.3984375" customWidth="1"/>
    <col min="6" max="6" width="18.69921875" customWidth="1"/>
    <col min="7" max="7" width="15.8984375" customWidth="1"/>
    <col min="8" max="8" width="17.3984375" customWidth="1"/>
    <col min="9" max="9" width="17.69921875" bestFit="1" customWidth="1"/>
    <col min="10" max="10" width="15.8984375" bestFit="1" customWidth="1"/>
    <col min="11" max="11" width="17.3984375" customWidth="1"/>
    <col min="12" max="12" width="21.69921875" style="1" bestFit="1" customWidth="1"/>
    <col min="13" max="13" width="18" style="1" customWidth="1"/>
    <col min="14" max="14" width="13.69921875" style="1" bestFit="1" customWidth="1"/>
    <col min="15" max="15" width="19.296875" style="1" bestFit="1" customWidth="1"/>
    <col min="16" max="16" width="17.69921875" style="1" customWidth="1"/>
    <col min="17" max="17" width="13.3984375" style="1" bestFit="1" customWidth="1"/>
    <col min="18" max="18" width="13.3984375" style="1" customWidth="1"/>
    <col min="19" max="19" width="10" style="1" customWidth="1"/>
    <col min="20" max="20" width="9.59765625" style="1" customWidth="1"/>
    <col min="21" max="22" width="8.69921875" style="1"/>
  </cols>
  <sheetData>
    <row r="1" spans="2:22" x14ac:dyDescent="0.25">
      <c r="L1" s="4"/>
      <c r="M1" s="5"/>
      <c r="N1" s="6"/>
      <c r="O1" s="4"/>
      <c r="P1" s="5"/>
      <c r="Q1" s="6"/>
      <c r="R1" s="6"/>
    </row>
    <row r="2" spans="2:22" s="23" customFormat="1" ht="45" x14ac:dyDescent="0.25">
      <c r="C2" s="24"/>
      <c r="D2" s="24"/>
      <c r="E2" s="24"/>
      <c r="F2" s="42" t="s">
        <v>32</v>
      </c>
      <c r="G2" s="42"/>
      <c r="H2" s="42"/>
      <c r="I2" s="42" t="s">
        <v>31</v>
      </c>
      <c r="J2" s="42"/>
      <c r="K2" s="42"/>
      <c r="L2" s="37" t="s">
        <v>34</v>
      </c>
      <c r="M2" s="38"/>
      <c r="N2" s="39"/>
      <c r="O2" s="37" t="s">
        <v>35</v>
      </c>
      <c r="P2" s="38"/>
      <c r="Q2" s="39"/>
      <c r="R2" s="25" t="s">
        <v>33</v>
      </c>
      <c r="S2" s="40" t="s">
        <v>37</v>
      </c>
      <c r="T2" s="41"/>
      <c r="U2" s="40" t="s">
        <v>38</v>
      </c>
      <c r="V2" s="41"/>
    </row>
    <row r="3" spans="2:22" s="23" customFormat="1" ht="44.1" customHeight="1" x14ac:dyDescent="0.25">
      <c r="C3" s="21"/>
      <c r="D3" s="21" t="s">
        <v>36</v>
      </c>
      <c r="E3" s="21" t="s">
        <v>26</v>
      </c>
      <c r="F3" s="22" t="s">
        <v>29</v>
      </c>
      <c r="G3" s="22" t="s">
        <v>10</v>
      </c>
      <c r="H3" s="21" t="s">
        <v>30</v>
      </c>
      <c r="I3" s="21" t="s">
        <v>27</v>
      </c>
      <c r="J3" s="22" t="s">
        <v>10</v>
      </c>
      <c r="K3" s="21" t="s">
        <v>28</v>
      </c>
      <c r="L3" s="21" t="s">
        <v>41</v>
      </c>
      <c r="M3" s="21" t="s">
        <v>44</v>
      </c>
      <c r="N3" s="20" t="s">
        <v>42</v>
      </c>
      <c r="O3" s="21" t="s">
        <v>41</v>
      </c>
      <c r="P3" s="21" t="s">
        <v>44</v>
      </c>
      <c r="Q3" s="20" t="s">
        <v>43</v>
      </c>
      <c r="R3" s="20"/>
      <c r="S3" s="20" t="s">
        <v>39</v>
      </c>
      <c r="T3" s="20" t="s">
        <v>40</v>
      </c>
      <c r="U3" s="20" t="s">
        <v>39</v>
      </c>
      <c r="V3" s="20" t="s">
        <v>40</v>
      </c>
    </row>
    <row r="4" spans="2:22" x14ac:dyDescent="0.25">
      <c r="B4">
        <v>1</v>
      </c>
      <c r="C4" s="10" t="s">
        <v>0</v>
      </c>
      <c r="D4" s="11">
        <v>75600</v>
      </c>
      <c r="E4" s="12">
        <v>795</v>
      </c>
      <c r="F4" s="2">
        <f t="shared" ref="F4:F28" si="0">D4*35</f>
        <v>2646000</v>
      </c>
      <c r="G4" s="12">
        <f>F4*0.15</f>
        <v>396900</v>
      </c>
      <c r="H4" s="12">
        <f t="shared" ref="H4:H28" si="1">(E4*35)/12</f>
        <v>2318.75</v>
      </c>
      <c r="I4" s="12">
        <f>D4*57</f>
        <v>4309200</v>
      </c>
      <c r="J4" s="12">
        <f>I4*15%</f>
        <v>646380</v>
      </c>
      <c r="K4" s="12">
        <f t="shared" ref="K4:K28" si="2">(E4*57)/12</f>
        <v>3776.25</v>
      </c>
      <c r="L4" s="12">
        <v>361100</v>
      </c>
      <c r="M4" s="12">
        <f>L4*1.05</f>
        <v>379155</v>
      </c>
      <c r="N4" s="13">
        <f t="shared" ref="N4:N17" si="3">M4/12</f>
        <v>31596.25</v>
      </c>
      <c r="O4" s="13">
        <v>336100</v>
      </c>
      <c r="P4" s="3">
        <f>O4*1.05</f>
        <v>352905</v>
      </c>
      <c r="Q4" s="3">
        <f t="shared" ref="Q4:Q17" si="4">P4/12</f>
        <v>29408.75</v>
      </c>
      <c r="R4" s="3">
        <f>N4-Q4</f>
        <v>2187.5</v>
      </c>
      <c r="S4" s="7"/>
      <c r="T4" s="8"/>
      <c r="U4" s="7"/>
      <c r="V4" s="8"/>
    </row>
    <row r="5" spans="2:22" x14ac:dyDescent="0.25">
      <c r="B5">
        <v>2</v>
      </c>
      <c r="C5" s="10" t="s">
        <v>1</v>
      </c>
      <c r="D5" s="11">
        <v>50600</v>
      </c>
      <c r="E5" s="12">
        <v>833</v>
      </c>
      <c r="F5" s="2">
        <f t="shared" si="0"/>
        <v>1771000</v>
      </c>
      <c r="G5" s="12">
        <f t="shared" ref="G5:G28" si="5">F5*0.15</f>
        <v>265650</v>
      </c>
      <c r="H5" s="12">
        <f t="shared" si="1"/>
        <v>2429.5833333333335</v>
      </c>
      <c r="I5" s="12">
        <f t="shared" ref="I5:I28" si="6">D5*57</f>
        <v>2884200</v>
      </c>
      <c r="J5" s="12">
        <f t="shared" ref="J5:J17" si="7">I5*15%</f>
        <v>432630</v>
      </c>
      <c r="K5" s="12">
        <f t="shared" si="2"/>
        <v>3956.75</v>
      </c>
      <c r="L5" s="11">
        <v>349000</v>
      </c>
      <c r="M5" s="12">
        <f t="shared" ref="M5:M28" si="8">L5*1.05</f>
        <v>366450</v>
      </c>
      <c r="N5" s="13">
        <f t="shared" si="3"/>
        <v>30537.5</v>
      </c>
      <c r="O5" s="13">
        <v>288100</v>
      </c>
      <c r="P5" s="3">
        <f t="shared" ref="P5:P28" si="9">O5*1.05</f>
        <v>302505</v>
      </c>
      <c r="Q5" s="3">
        <f t="shared" si="4"/>
        <v>25208.75</v>
      </c>
      <c r="R5" s="3">
        <f t="shared" ref="R5:R28" si="10">N5-Q5</f>
        <v>5328.75</v>
      </c>
      <c r="S5" s="27"/>
      <c r="T5" s="8"/>
      <c r="U5" s="8"/>
      <c r="V5" s="8"/>
    </row>
    <row r="6" spans="2:22" x14ac:dyDescent="0.25">
      <c r="B6">
        <v>3</v>
      </c>
      <c r="C6" s="10" t="s">
        <v>2</v>
      </c>
      <c r="D6" s="11">
        <v>38200</v>
      </c>
      <c r="E6" s="12">
        <v>851</v>
      </c>
      <c r="F6" s="2">
        <f t="shared" si="0"/>
        <v>1337000</v>
      </c>
      <c r="G6" s="12">
        <f t="shared" si="5"/>
        <v>200550</v>
      </c>
      <c r="H6" s="12">
        <f t="shared" si="1"/>
        <v>2482.0833333333335</v>
      </c>
      <c r="I6" s="12">
        <f t="shared" si="6"/>
        <v>2177400</v>
      </c>
      <c r="J6" s="12">
        <f t="shared" si="7"/>
        <v>326610</v>
      </c>
      <c r="K6" s="12">
        <f t="shared" si="2"/>
        <v>4042.25</v>
      </c>
      <c r="L6" s="12">
        <v>315900</v>
      </c>
      <c r="M6" s="12">
        <f t="shared" si="8"/>
        <v>331695</v>
      </c>
      <c r="N6" s="13">
        <f t="shared" si="3"/>
        <v>27641.25</v>
      </c>
      <c r="O6" s="13">
        <v>259700</v>
      </c>
      <c r="P6" s="3">
        <f t="shared" si="9"/>
        <v>272685</v>
      </c>
      <c r="Q6" s="3">
        <f t="shared" si="4"/>
        <v>22723.75</v>
      </c>
      <c r="R6" s="3">
        <f t="shared" si="10"/>
        <v>4917.5</v>
      </c>
      <c r="S6" s="15"/>
      <c r="T6" s="8"/>
      <c r="U6" s="8"/>
      <c r="V6" s="8"/>
    </row>
    <row r="7" spans="2:22" x14ac:dyDescent="0.25">
      <c r="B7">
        <v>4</v>
      </c>
      <c r="C7" s="10" t="s">
        <v>3</v>
      </c>
      <c r="D7" s="11">
        <v>42900</v>
      </c>
      <c r="E7" s="12">
        <v>802</v>
      </c>
      <c r="F7" s="2">
        <f t="shared" si="0"/>
        <v>1501500</v>
      </c>
      <c r="G7" s="12">
        <f t="shared" si="5"/>
        <v>225225</v>
      </c>
      <c r="H7" s="12">
        <f t="shared" si="1"/>
        <v>2339.1666666666665</v>
      </c>
      <c r="I7" s="12">
        <f t="shared" si="6"/>
        <v>2445300</v>
      </c>
      <c r="J7" s="12">
        <f t="shared" si="7"/>
        <v>366795</v>
      </c>
      <c r="K7" s="12">
        <f t="shared" si="2"/>
        <v>3809.5</v>
      </c>
      <c r="L7" s="12">
        <v>289500</v>
      </c>
      <c r="M7" s="12">
        <f t="shared" si="8"/>
        <v>303975</v>
      </c>
      <c r="N7" s="13">
        <f t="shared" si="3"/>
        <v>25331.25</v>
      </c>
      <c r="O7" s="13">
        <v>234200</v>
      </c>
      <c r="P7" s="3">
        <f t="shared" si="9"/>
        <v>245910</v>
      </c>
      <c r="Q7" s="3">
        <f t="shared" si="4"/>
        <v>20492.5</v>
      </c>
      <c r="R7" s="3">
        <f t="shared" si="10"/>
        <v>4838.75</v>
      </c>
      <c r="S7" s="9"/>
      <c r="T7" s="8"/>
      <c r="U7" s="9"/>
      <c r="V7" s="8"/>
    </row>
    <row r="8" spans="2:22" x14ac:dyDescent="0.25">
      <c r="B8">
        <v>5</v>
      </c>
      <c r="C8" s="10" t="s">
        <v>4</v>
      </c>
      <c r="D8" s="11">
        <v>33500</v>
      </c>
      <c r="E8" s="12">
        <v>788</v>
      </c>
      <c r="F8" s="2">
        <f t="shared" si="0"/>
        <v>1172500</v>
      </c>
      <c r="G8" s="12">
        <f t="shared" si="5"/>
        <v>175875</v>
      </c>
      <c r="H8" s="12">
        <f t="shared" si="1"/>
        <v>2298.3333333333335</v>
      </c>
      <c r="I8" s="12">
        <f t="shared" si="6"/>
        <v>1909500</v>
      </c>
      <c r="J8" s="12">
        <f t="shared" si="7"/>
        <v>286425</v>
      </c>
      <c r="K8" s="12">
        <f t="shared" si="2"/>
        <v>3743</v>
      </c>
      <c r="L8" s="12">
        <v>327800</v>
      </c>
      <c r="M8" s="12">
        <f t="shared" si="8"/>
        <v>344190</v>
      </c>
      <c r="N8" s="13">
        <f t="shared" si="3"/>
        <v>28682.5</v>
      </c>
      <c r="O8" s="13">
        <v>274800</v>
      </c>
      <c r="P8" s="3">
        <f t="shared" si="9"/>
        <v>288540</v>
      </c>
      <c r="Q8" s="3">
        <f t="shared" si="4"/>
        <v>24045</v>
      </c>
      <c r="R8" s="3">
        <f t="shared" si="10"/>
        <v>4637.5</v>
      </c>
      <c r="S8" s="15"/>
      <c r="T8" s="15"/>
      <c r="U8" s="8"/>
      <c r="V8" s="8"/>
    </row>
    <row r="9" spans="2:22" x14ac:dyDescent="0.25">
      <c r="B9">
        <v>6</v>
      </c>
      <c r="C9" s="10" t="s">
        <v>6</v>
      </c>
      <c r="D9" s="11">
        <v>29300</v>
      </c>
      <c r="E9" s="12">
        <v>798</v>
      </c>
      <c r="F9" s="2">
        <f t="shared" si="0"/>
        <v>1025500</v>
      </c>
      <c r="G9" s="12">
        <f t="shared" si="5"/>
        <v>153825</v>
      </c>
      <c r="H9" s="12">
        <f t="shared" si="1"/>
        <v>2327.5</v>
      </c>
      <c r="I9" s="12">
        <f t="shared" si="6"/>
        <v>1670100</v>
      </c>
      <c r="J9" s="12">
        <f t="shared" si="7"/>
        <v>250515</v>
      </c>
      <c r="K9" s="12">
        <f t="shared" si="2"/>
        <v>3790.5</v>
      </c>
      <c r="L9" s="12">
        <v>357600</v>
      </c>
      <c r="M9" s="12">
        <f t="shared" si="8"/>
        <v>375480</v>
      </c>
      <c r="N9" s="13">
        <f t="shared" si="3"/>
        <v>31290</v>
      </c>
      <c r="O9" s="13">
        <v>280800</v>
      </c>
      <c r="P9" s="3">
        <f t="shared" si="9"/>
        <v>294840</v>
      </c>
      <c r="Q9" s="3">
        <f t="shared" si="4"/>
        <v>24570</v>
      </c>
      <c r="R9" s="3">
        <f t="shared" si="10"/>
        <v>6720</v>
      </c>
      <c r="S9" s="15"/>
      <c r="T9" s="15"/>
      <c r="U9" s="15"/>
      <c r="V9" s="8"/>
    </row>
    <row r="10" spans="2:22" x14ac:dyDescent="0.25">
      <c r="B10">
        <v>7</v>
      </c>
      <c r="C10" s="10" t="s">
        <v>5</v>
      </c>
      <c r="D10" s="12">
        <v>29100</v>
      </c>
      <c r="E10" s="12">
        <v>814</v>
      </c>
      <c r="F10" s="2">
        <f t="shared" si="0"/>
        <v>1018500</v>
      </c>
      <c r="G10" s="12">
        <f t="shared" si="5"/>
        <v>152775</v>
      </c>
      <c r="H10" s="12">
        <f t="shared" si="1"/>
        <v>2374.1666666666665</v>
      </c>
      <c r="I10" s="12">
        <f t="shared" si="6"/>
        <v>1658700</v>
      </c>
      <c r="J10" s="12">
        <f t="shared" si="7"/>
        <v>248805</v>
      </c>
      <c r="K10" s="12">
        <f t="shared" si="2"/>
        <v>3866.5</v>
      </c>
      <c r="L10" s="12">
        <v>328700</v>
      </c>
      <c r="M10" s="12">
        <f t="shared" si="8"/>
        <v>345135</v>
      </c>
      <c r="N10" s="13">
        <f t="shared" si="3"/>
        <v>28761.25</v>
      </c>
      <c r="O10" s="13">
        <v>266700</v>
      </c>
      <c r="P10" s="3">
        <f t="shared" si="9"/>
        <v>280035</v>
      </c>
      <c r="Q10" s="3">
        <f t="shared" si="4"/>
        <v>23336.25</v>
      </c>
      <c r="R10" s="3">
        <f t="shared" si="10"/>
        <v>5425</v>
      </c>
      <c r="S10" s="16"/>
      <c r="T10" s="27"/>
      <c r="U10" s="9"/>
      <c r="V10" s="8"/>
    </row>
    <row r="11" spans="2:22" x14ac:dyDescent="0.25">
      <c r="B11">
        <v>8</v>
      </c>
      <c r="C11" s="10" t="s">
        <v>7</v>
      </c>
      <c r="D11" s="11">
        <v>31700</v>
      </c>
      <c r="E11" s="12">
        <v>850</v>
      </c>
      <c r="F11" s="2">
        <f t="shared" si="0"/>
        <v>1109500</v>
      </c>
      <c r="G11" s="12">
        <f t="shared" si="5"/>
        <v>166425</v>
      </c>
      <c r="H11" s="12">
        <f t="shared" si="1"/>
        <v>2479.1666666666665</v>
      </c>
      <c r="I11" s="12">
        <f t="shared" si="6"/>
        <v>1806900</v>
      </c>
      <c r="J11" s="12">
        <f t="shared" si="7"/>
        <v>271035</v>
      </c>
      <c r="K11" s="12">
        <f t="shared" si="2"/>
        <v>4037.5</v>
      </c>
      <c r="L11" s="12">
        <v>339600</v>
      </c>
      <c r="M11" s="12">
        <f t="shared" si="8"/>
        <v>356580</v>
      </c>
      <c r="N11" s="13">
        <f t="shared" si="3"/>
        <v>29715</v>
      </c>
      <c r="O11" s="13">
        <v>264000</v>
      </c>
      <c r="P11" s="3">
        <f t="shared" si="9"/>
        <v>277200</v>
      </c>
      <c r="Q11" s="3">
        <f t="shared" si="4"/>
        <v>23100</v>
      </c>
      <c r="R11" s="3">
        <f t="shared" si="10"/>
        <v>6615</v>
      </c>
      <c r="S11" s="16"/>
      <c r="T11" s="26"/>
      <c r="U11" s="9"/>
      <c r="V11" s="8"/>
    </row>
    <row r="12" spans="2:22" x14ac:dyDescent="0.25">
      <c r="B12">
        <v>9</v>
      </c>
      <c r="C12" s="10" t="s">
        <v>9</v>
      </c>
      <c r="D12" s="11">
        <v>33700</v>
      </c>
      <c r="E12" s="12">
        <v>718</v>
      </c>
      <c r="F12" s="2">
        <f t="shared" si="0"/>
        <v>1179500</v>
      </c>
      <c r="G12" s="12">
        <f t="shared" si="5"/>
        <v>176925</v>
      </c>
      <c r="H12" s="12">
        <f t="shared" si="1"/>
        <v>2094.1666666666665</v>
      </c>
      <c r="I12" s="12">
        <f t="shared" si="6"/>
        <v>1920900</v>
      </c>
      <c r="J12" s="12">
        <f t="shared" si="7"/>
        <v>288135</v>
      </c>
      <c r="K12" s="12">
        <f t="shared" si="2"/>
        <v>3410.5</v>
      </c>
      <c r="L12" s="12">
        <v>357500</v>
      </c>
      <c r="M12" s="12">
        <f t="shared" si="8"/>
        <v>375375</v>
      </c>
      <c r="N12" s="13">
        <f t="shared" si="3"/>
        <v>31281.25</v>
      </c>
      <c r="O12" s="13">
        <v>283100</v>
      </c>
      <c r="P12" s="3">
        <f t="shared" si="9"/>
        <v>297255</v>
      </c>
      <c r="Q12" s="3">
        <f t="shared" si="4"/>
        <v>24771.25</v>
      </c>
      <c r="R12" s="3">
        <f t="shared" si="10"/>
        <v>6510</v>
      </c>
      <c r="S12" s="15"/>
      <c r="T12" s="15"/>
      <c r="U12" s="15"/>
      <c r="V12" s="8"/>
    </row>
    <row r="13" spans="2:22" x14ac:dyDescent="0.25">
      <c r="B13">
        <v>10</v>
      </c>
      <c r="C13" s="10" t="s">
        <v>8</v>
      </c>
      <c r="D13" s="11">
        <v>31000</v>
      </c>
      <c r="E13" s="12">
        <v>759</v>
      </c>
      <c r="F13" s="2">
        <f t="shared" si="0"/>
        <v>1085000</v>
      </c>
      <c r="G13" s="12">
        <f t="shared" si="5"/>
        <v>162750</v>
      </c>
      <c r="H13" s="12">
        <f t="shared" si="1"/>
        <v>2213.75</v>
      </c>
      <c r="I13" s="12">
        <f t="shared" si="6"/>
        <v>1767000</v>
      </c>
      <c r="J13" s="12">
        <f t="shared" si="7"/>
        <v>265050</v>
      </c>
      <c r="K13" s="12">
        <f t="shared" si="2"/>
        <v>3605.25</v>
      </c>
      <c r="L13" s="12">
        <v>347400</v>
      </c>
      <c r="M13" s="12">
        <f t="shared" si="8"/>
        <v>364770</v>
      </c>
      <c r="N13" s="13">
        <f t="shared" si="3"/>
        <v>30397.5</v>
      </c>
      <c r="O13" s="13">
        <v>277300</v>
      </c>
      <c r="P13" s="3">
        <f t="shared" si="9"/>
        <v>291165</v>
      </c>
      <c r="Q13" s="3">
        <f t="shared" si="4"/>
        <v>24263.75</v>
      </c>
      <c r="R13" s="3">
        <f t="shared" si="10"/>
        <v>6133.75</v>
      </c>
      <c r="S13" s="15"/>
      <c r="T13" s="15"/>
      <c r="U13" s="27"/>
      <c r="V13" s="8"/>
    </row>
    <row r="14" spans="2:22" x14ac:dyDescent="0.25">
      <c r="B14">
        <v>11</v>
      </c>
      <c r="C14" s="10" t="s">
        <v>19</v>
      </c>
      <c r="D14" s="11">
        <v>36100</v>
      </c>
      <c r="E14" s="12">
        <v>840</v>
      </c>
      <c r="F14" s="2">
        <f t="shared" si="0"/>
        <v>1263500</v>
      </c>
      <c r="G14" s="12">
        <f t="shared" si="5"/>
        <v>189525</v>
      </c>
      <c r="H14" s="12">
        <f t="shared" si="1"/>
        <v>2450</v>
      </c>
      <c r="I14" s="12">
        <f t="shared" si="6"/>
        <v>2057700</v>
      </c>
      <c r="J14" s="12">
        <f t="shared" si="7"/>
        <v>308655</v>
      </c>
      <c r="K14" s="12">
        <f t="shared" si="2"/>
        <v>3990</v>
      </c>
      <c r="L14" s="12">
        <v>301500</v>
      </c>
      <c r="M14" s="12">
        <f t="shared" si="8"/>
        <v>316575</v>
      </c>
      <c r="N14" s="13">
        <f t="shared" si="3"/>
        <v>26381.25</v>
      </c>
      <c r="O14" s="13">
        <v>235200</v>
      </c>
      <c r="P14" s="3">
        <f t="shared" si="9"/>
        <v>246960</v>
      </c>
      <c r="Q14" s="3">
        <f t="shared" si="4"/>
        <v>20580</v>
      </c>
      <c r="R14" s="3">
        <f t="shared" si="10"/>
        <v>5801.25</v>
      </c>
      <c r="S14" s="16"/>
      <c r="T14" s="8"/>
      <c r="U14" s="9"/>
      <c r="V14" s="8"/>
    </row>
    <row r="15" spans="2:22" x14ac:dyDescent="0.25">
      <c r="B15">
        <v>12</v>
      </c>
      <c r="C15" s="10" t="s">
        <v>15</v>
      </c>
      <c r="D15" s="11">
        <v>43000</v>
      </c>
      <c r="E15" s="12">
        <v>815</v>
      </c>
      <c r="F15" s="2">
        <f t="shared" si="0"/>
        <v>1505000</v>
      </c>
      <c r="G15" s="12">
        <f t="shared" si="5"/>
        <v>225750</v>
      </c>
      <c r="H15" s="12">
        <f t="shared" si="1"/>
        <v>2377.0833333333335</v>
      </c>
      <c r="I15" s="12">
        <f t="shared" si="6"/>
        <v>2451000</v>
      </c>
      <c r="J15" s="12">
        <f t="shared" si="7"/>
        <v>367650</v>
      </c>
      <c r="K15" s="12">
        <f t="shared" si="2"/>
        <v>3871.25</v>
      </c>
      <c r="L15" s="12">
        <v>190400</v>
      </c>
      <c r="M15" s="12">
        <f t="shared" si="8"/>
        <v>199920</v>
      </c>
      <c r="N15" s="13">
        <f t="shared" si="3"/>
        <v>16660</v>
      </c>
      <c r="O15" s="13">
        <v>147500</v>
      </c>
      <c r="P15" s="3">
        <f t="shared" si="9"/>
        <v>154875</v>
      </c>
      <c r="Q15" s="3">
        <f t="shared" si="4"/>
        <v>12906.25</v>
      </c>
      <c r="R15" s="3">
        <f t="shared" si="10"/>
        <v>3753.75</v>
      </c>
      <c r="S15" s="8"/>
      <c r="T15" s="8"/>
      <c r="U15" s="8"/>
      <c r="V15" s="8"/>
    </row>
    <row r="16" spans="2:22" x14ac:dyDescent="0.25">
      <c r="B16">
        <v>13</v>
      </c>
      <c r="C16" s="10" t="s">
        <v>23</v>
      </c>
      <c r="D16" s="14">
        <v>23700</v>
      </c>
      <c r="E16" s="12">
        <v>823</v>
      </c>
      <c r="F16" s="2">
        <f t="shared" si="0"/>
        <v>829500</v>
      </c>
      <c r="G16" s="12">
        <f t="shared" si="5"/>
        <v>124425</v>
      </c>
      <c r="H16" s="12">
        <f t="shared" si="1"/>
        <v>2400.4166666666665</v>
      </c>
      <c r="I16" s="12">
        <f t="shared" si="6"/>
        <v>1350900</v>
      </c>
      <c r="J16" s="12">
        <f t="shared" si="7"/>
        <v>202635</v>
      </c>
      <c r="K16" s="12">
        <f t="shared" si="2"/>
        <v>3909.25</v>
      </c>
      <c r="L16" s="14">
        <v>341400</v>
      </c>
      <c r="M16" s="12">
        <f t="shared" si="8"/>
        <v>358470</v>
      </c>
      <c r="N16" s="13">
        <f t="shared" si="3"/>
        <v>29872.5</v>
      </c>
      <c r="O16" s="13">
        <v>269600</v>
      </c>
      <c r="P16" s="3">
        <f t="shared" si="9"/>
        <v>283080</v>
      </c>
      <c r="Q16" s="3">
        <f t="shared" si="4"/>
        <v>23590</v>
      </c>
      <c r="R16" s="3">
        <f t="shared" si="10"/>
        <v>6282.5</v>
      </c>
      <c r="S16" s="15"/>
      <c r="T16" s="15"/>
      <c r="U16" s="15"/>
      <c r="V16" s="8"/>
    </row>
    <row r="17" spans="2:22" x14ac:dyDescent="0.25">
      <c r="B17">
        <v>14</v>
      </c>
      <c r="C17" s="28" t="s">
        <v>13</v>
      </c>
      <c r="D17" s="11">
        <v>43900</v>
      </c>
      <c r="E17" s="12">
        <v>856</v>
      </c>
      <c r="F17" s="2">
        <f t="shared" si="0"/>
        <v>1536500</v>
      </c>
      <c r="G17" s="12">
        <f t="shared" si="5"/>
        <v>230475</v>
      </c>
      <c r="H17" s="12">
        <f t="shared" si="1"/>
        <v>2496.6666666666665</v>
      </c>
      <c r="I17" s="12">
        <f t="shared" si="6"/>
        <v>2502300</v>
      </c>
      <c r="J17" s="12">
        <f t="shared" si="7"/>
        <v>375345</v>
      </c>
      <c r="K17" s="12">
        <f t="shared" si="2"/>
        <v>4066</v>
      </c>
      <c r="L17" s="12">
        <v>331900</v>
      </c>
      <c r="M17" s="12">
        <f t="shared" si="8"/>
        <v>348495</v>
      </c>
      <c r="N17" s="13">
        <f t="shared" si="3"/>
        <v>29041.25</v>
      </c>
      <c r="O17" s="13">
        <v>263700</v>
      </c>
      <c r="P17" s="3">
        <f t="shared" si="9"/>
        <v>276885</v>
      </c>
      <c r="Q17" s="3">
        <f t="shared" si="4"/>
        <v>23073.75</v>
      </c>
      <c r="R17" s="3">
        <f t="shared" si="10"/>
        <v>5967.5</v>
      </c>
      <c r="S17" s="15"/>
      <c r="T17" s="8"/>
      <c r="U17" s="8"/>
      <c r="V17" s="8"/>
    </row>
    <row r="18" spans="2:22" x14ac:dyDescent="0.25">
      <c r="B18">
        <v>15</v>
      </c>
      <c r="C18" s="28" t="s">
        <v>11</v>
      </c>
      <c r="D18" s="11">
        <v>65600</v>
      </c>
      <c r="E18" s="12">
        <v>955</v>
      </c>
      <c r="F18" s="2">
        <f t="shared" si="0"/>
        <v>2296000</v>
      </c>
      <c r="G18" s="12">
        <f t="shared" si="5"/>
        <v>344400</v>
      </c>
      <c r="H18" s="12">
        <f t="shared" si="1"/>
        <v>2785.4166666666665</v>
      </c>
      <c r="I18" s="12">
        <f t="shared" si="6"/>
        <v>3739200</v>
      </c>
      <c r="J18" s="12">
        <f>I18*15%</f>
        <v>560880</v>
      </c>
      <c r="K18" s="12">
        <f t="shared" si="2"/>
        <v>4536.25</v>
      </c>
      <c r="L18" s="12">
        <v>348800</v>
      </c>
      <c r="M18" s="12">
        <f t="shared" si="8"/>
        <v>366240</v>
      </c>
      <c r="N18" s="13">
        <f>M18/12</f>
        <v>30520</v>
      </c>
      <c r="O18" s="13">
        <v>308600</v>
      </c>
      <c r="P18" s="3">
        <f t="shared" si="9"/>
        <v>324030</v>
      </c>
      <c r="Q18" s="3">
        <f>P18/12</f>
        <v>27002.5</v>
      </c>
      <c r="R18" s="3">
        <f t="shared" si="10"/>
        <v>3517.5</v>
      </c>
      <c r="S18" s="7"/>
      <c r="T18" s="8"/>
      <c r="U18" s="7"/>
      <c r="V18" s="8"/>
    </row>
    <row r="19" spans="2:22" x14ac:dyDescent="0.25">
      <c r="B19">
        <v>16</v>
      </c>
      <c r="C19" s="28" t="s">
        <v>21</v>
      </c>
      <c r="D19" s="11">
        <v>25400</v>
      </c>
      <c r="E19" s="12">
        <v>755</v>
      </c>
      <c r="F19" s="2">
        <f t="shared" si="0"/>
        <v>889000</v>
      </c>
      <c r="G19" s="12">
        <f t="shared" si="5"/>
        <v>133350</v>
      </c>
      <c r="H19" s="12">
        <f t="shared" si="1"/>
        <v>2202.0833333333335</v>
      </c>
      <c r="I19" s="12">
        <f t="shared" si="6"/>
        <v>1447800</v>
      </c>
      <c r="J19" s="12">
        <f t="shared" ref="J19:J26" si="11">I19*15%</f>
        <v>217170</v>
      </c>
      <c r="K19" s="12">
        <f t="shared" si="2"/>
        <v>3586.25</v>
      </c>
      <c r="L19" s="12">
        <v>335800</v>
      </c>
      <c r="M19" s="12">
        <f t="shared" si="8"/>
        <v>352590</v>
      </c>
      <c r="N19" s="13">
        <f t="shared" ref="N19:N26" si="12">M19/12</f>
        <v>29382.5</v>
      </c>
      <c r="O19" s="13">
        <v>261400</v>
      </c>
      <c r="P19" s="3">
        <f t="shared" si="9"/>
        <v>274470</v>
      </c>
      <c r="Q19" s="3">
        <f t="shared" ref="Q19:Q26" si="13">P19/12</f>
        <v>22872.5</v>
      </c>
      <c r="R19" s="3">
        <f t="shared" si="10"/>
        <v>6510</v>
      </c>
      <c r="S19" s="16"/>
      <c r="T19" s="27"/>
      <c r="U19" s="16"/>
      <c r="V19" s="8"/>
    </row>
    <row r="20" spans="2:22" x14ac:dyDescent="0.25">
      <c r="B20">
        <v>17</v>
      </c>
      <c r="C20" s="28" t="s">
        <v>16</v>
      </c>
      <c r="D20" s="11">
        <v>33200</v>
      </c>
      <c r="E20" s="12">
        <v>793</v>
      </c>
      <c r="F20" s="2">
        <f t="shared" si="0"/>
        <v>1162000</v>
      </c>
      <c r="G20" s="12">
        <f t="shared" si="5"/>
        <v>174300</v>
      </c>
      <c r="H20" s="12">
        <f t="shared" si="1"/>
        <v>2312.9166666666665</v>
      </c>
      <c r="I20" s="12">
        <f t="shared" si="6"/>
        <v>1892400</v>
      </c>
      <c r="J20" s="12">
        <f t="shared" si="11"/>
        <v>283860</v>
      </c>
      <c r="K20" s="12">
        <f t="shared" si="2"/>
        <v>3766.75</v>
      </c>
      <c r="L20" s="12">
        <v>335200</v>
      </c>
      <c r="M20" s="12">
        <f t="shared" si="8"/>
        <v>351960</v>
      </c>
      <c r="N20" s="13">
        <f t="shared" si="12"/>
        <v>29330</v>
      </c>
      <c r="O20" s="13">
        <v>276200</v>
      </c>
      <c r="P20" s="3">
        <f t="shared" si="9"/>
        <v>290010</v>
      </c>
      <c r="Q20" s="3">
        <f t="shared" si="13"/>
        <v>24167.5</v>
      </c>
      <c r="R20" s="3">
        <f t="shared" si="10"/>
        <v>5162.5</v>
      </c>
      <c r="S20" s="16"/>
      <c r="T20" s="27"/>
      <c r="U20" s="9"/>
      <c r="V20" s="8"/>
    </row>
    <row r="21" spans="2:22" x14ac:dyDescent="0.25">
      <c r="B21">
        <v>18</v>
      </c>
      <c r="C21" s="28" t="s">
        <v>24</v>
      </c>
      <c r="D21" s="14">
        <v>26400</v>
      </c>
      <c r="E21" s="12">
        <v>746</v>
      </c>
      <c r="F21" s="2">
        <f t="shared" si="0"/>
        <v>924000</v>
      </c>
      <c r="G21" s="12">
        <f t="shared" si="5"/>
        <v>138600</v>
      </c>
      <c r="H21" s="12">
        <f t="shared" si="1"/>
        <v>2175.8333333333335</v>
      </c>
      <c r="I21" s="12">
        <f t="shared" si="6"/>
        <v>1504800</v>
      </c>
      <c r="J21" s="12">
        <f t="shared" si="11"/>
        <v>225720</v>
      </c>
      <c r="K21" s="12">
        <f t="shared" si="2"/>
        <v>3543.5</v>
      </c>
      <c r="L21" s="14">
        <v>341600</v>
      </c>
      <c r="M21" s="12">
        <f t="shared" si="8"/>
        <v>358680</v>
      </c>
      <c r="N21" s="13">
        <f t="shared" si="12"/>
        <v>29890</v>
      </c>
      <c r="O21" s="13">
        <v>278400</v>
      </c>
      <c r="P21" s="3">
        <f t="shared" si="9"/>
        <v>292320</v>
      </c>
      <c r="Q21" s="3">
        <f t="shared" si="13"/>
        <v>24360</v>
      </c>
      <c r="R21" s="3">
        <f t="shared" si="10"/>
        <v>5530</v>
      </c>
      <c r="S21" s="15"/>
      <c r="T21" s="27"/>
      <c r="U21" s="27"/>
      <c r="V21" s="8"/>
    </row>
    <row r="22" spans="2:22" x14ac:dyDescent="0.25">
      <c r="B22">
        <v>19</v>
      </c>
      <c r="C22" s="28" t="s">
        <v>20</v>
      </c>
      <c r="D22" s="11">
        <v>31700</v>
      </c>
      <c r="E22" s="12">
        <v>865</v>
      </c>
      <c r="F22" s="2">
        <f t="shared" si="0"/>
        <v>1109500</v>
      </c>
      <c r="G22" s="12">
        <f t="shared" si="5"/>
        <v>166425</v>
      </c>
      <c r="H22" s="12">
        <f t="shared" si="1"/>
        <v>2522.9166666666665</v>
      </c>
      <c r="I22" s="12">
        <f t="shared" si="6"/>
        <v>1806900</v>
      </c>
      <c r="J22" s="12">
        <f t="shared" si="11"/>
        <v>271035</v>
      </c>
      <c r="K22" s="12">
        <f t="shared" si="2"/>
        <v>4108.75</v>
      </c>
      <c r="L22" s="12">
        <v>380300</v>
      </c>
      <c r="M22" s="12">
        <f t="shared" si="8"/>
        <v>399315</v>
      </c>
      <c r="N22" s="13">
        <f t="shared" si="12"/>
        <v>33276.25</v>
      </c>
      <c r="O22" s="13">
        <v>282600</v>
      </c>
      <c r="P22" s="3">
        <f t="shared" si="9"/>
        <v>296730</v>
      </c>
      <c r="Q22" s="3">
        <f t="shared" si="13"/>
        <v>24727.5</v>
      </c>
      <c r="R22" s="3">
        <f t="shared" si="10"/>
        <v>8548.75</v>
      </c>
      <c r="S22" s="15"/>
      <c r="T22" s="15"/>
      <c r="U22" s="27"/>
      <c r="V22" s="8"/>
    </row>
    <row r="23" spans="2:22" x14ac:dyDescent="0.25">
      <c r="B23">
        <v>20</v>
      </c>
      <c r="C23" s="28" t="s">
        <v>18</v>
      </c>
      <c r="D23" s="11">
        <v>38400</v>
      </c>
      <c r="E23" s="12">
        <v>904</v>
      </c>
      <c r="F23" s="2">
        <f t="shared" si="0"/>
        <v>1344000</v>
      </c>
      <c r="G23" s="12">
        <f t="shared" si="5"/>
        <v>201600</v>
      </c>
      <c r="H23" s="12">
        <f t="shared" si="1"/>
        <v>2636.6666666666665</v>
      </c>
      <c r="I23" s="12">
        <f t="shared" si="6"/>
        <v>2188800</v>
      </c>
      <c r="J23" s="12">
        <f t="shared" si="11"/>
        <v>328320</v>
      </c>
      <c r="K23" s="12">
        <f t="shared" si="2"/>
        <v>4294</v>
      </c>
      <c r="L23" s="12">
        <v>358900</v>
      </c>
      <c r="M23" s="12">
        <f t="shared" si="8"/>
        <v>376845</v>
      </c>
      <c r="N23" s="13">
        <f t="shared" si="12"/>
        <v>31403.75</v>
      </c>
      <c r="O23" s="13">
        <v>291500</v>
      </c>
      <c r="P23" s="3">
        <f t="shared" si="9"/>
        <v>306075</v>
      </c>
      <c r="Q23" s="3">
        <f t="shared" si="13"/>
        <v>25506.25</v>
      </c>
      <c r="R23" s="3">
        <f t="shared" si="10"/>
        <v>5897.5</v>
      </c>
      <c r="S23" s="16"/>
      <c r="T23" s="15"/>
      <c r="U23" s="9"/>
      <c r="V23" s="8"/>
    </row>
    <row r="24" spans="2:22" x14ac:dyDescent="0.25">
      <c r="B24">
        <v>21</v>
      </c>
      <c r="C24" s="28" t="s">
        <v>25</v>
      </c>
      <c r="D24" s="14">
        <v>19500</v>
      </c>
      <c r="E24" s="12">
        <v>861</v>
      </c>
      <c r="F24" s="2">
        <f t="shared" si="0"/>
        <v>682500</v>
      </c>
      <c r="G24" s="12">
        <f t="shared" si="5"/>
        <v>102375</v>
      </c>
      <c r="H24" s="12">
        <f t="shared" si="1"/>
        <v>2511.25</v>
      </c>
      <c r="I24" s="12">
        <f t="shared" si="6"/>
        <v>1111500</v>
      </c>
      <c r="J24" s="12">
        <f t="shared" si="11"/>
        <v>166725</v>
      </c>
      <c r="K24" s="12">
        <f t="shared" si="2"/>
        <v>4089.75</v>
      </c>
      <c r="L24" s="14">
        <v>349700</v>
      </c>
      <c r="M24" s="12">
        <f t="shared" si="8"/>
        <v>367185</v>
      </c>
      <c r="N24" s="13">
        <f t="shared" si="12"/>
        <v>30598.75</v>
      </c>
      <c r="O24" s="13">
        <v>294300</v>
      </c>
      <c r="P24" s="3">
        <f t="shared" si="9"/>
        <v>309015</v>
      </c>
      <c r="Q24" s="3">
        <f t="shared" si="13"/>
        <v>25751.25</v>
      </c>
      <c r="R24" s="3">
        <f t="shared" si="10"/>
        <v>4847.5</v>
      </c>
      <c r="S24" s="15"/>
      <c r="T24" s="15"/>
      <c r="U24" s="15"/>
      <c r="V24" s="8"/>
    </row>
    <row r="25" spans="2:22" x14ac:dyDescent="0.25">
      <c r="B25">
        <v>22</v>
      </c>
      <c r="C25" s="28" t="s">
        <v>17</v>
      </c>
      <c r="D25" s="11">
        <v>27100</v>
      </c>
      <c r="E25" s="12">
        <v>734</v>
      </c>
      <c r="F25" s="2">
        <f t="shared" si="0"/>
        <v>948500</v>
      </c>
      <c r="G25" s="12">
        <f t="shared" si="5"/>
        <v>142275</v>
      </c>
      <c r="H25" s="12">
        <f t="shared" si="1"/>
        <v>2140.8333333333335</v>
      </c>
      <c r="I25" s="12">
        <f t="shared" si="6"/>
        <v>1544700</v>
      </c>
      <c r="J25" s="12">
        <f t="shared" si="11"/>
        <v>231705</v>
      </c>
      <c r="K25" s="12">
        <f t="shared" si="2"/>
        <v>3486.5</v>
      </c>
      <c r="L25" s="12">
        <v>336000</v>
      </c>
      <c r="M25" s="12">
        <f t="shared" si="8"/>
        <v>352800</v>
      </c>
      <c r="N25" s="13">
        <f t="shared" si="12"/>
        <v>29400</v>
      </c>
      <c r="O25" s="13">
        <v>267600</v>
      </c>
      <c r="P25" s="3">
        <f t="shared" si="9"/>
        <v>280980</v>
      </c>
      <c r="Q25" s="3">
        <f t="shared" si="13"/>
        <v>23415</v>
      </c>
      <c r="R25" s="3">
        <f t="shared" si="10"/>
        <v>5985</v>
      </c>
      <c r="S25" s="15"/>
      <c r="T25" s="27"/>
      <c r="U25" s="27"/>
      <c r="V25" s="8"/>
    </row>
    <row r="26" spans="2:22" x14ac:dyDescent="0.25">
      <c r="B26">
        <v>23</v>
      </c>
      <c r="C26" s="28" t="s">
        <v>22</v>
      </c>
      <c r="D26" s="14">
        <v>30800</v>
      </c>
      <c r="E26" s="12">
        <v>741</v>
      </c>
      <c r="F26" s="2">
        <f t="shared" si="0"/>
        <v>1078000</v>
      </c>
      <c r="G26" s="12">
        <f t="shared" si="5"/>
        <v>161700</v>
      </c>
      <c r="H26" s="12">
        <f t="shared" si="1"/>
        <v>2161.25</v>
      </c>
      <c r="I26" s="12">
        <f t="shared" si="6"/>
        <v>1755600</v>
      </c>
      <c r="J26" s="12">
        <f t="shared" si="11"/>
        <v>263340</v>
      </c>
      <c r="K26" s="12">
        <f t="shared" si="2"/>
        <v>3519.75</v>
      </c>
      <c r="L26" s="14">
        <v>343400</v>
      </c>
      <c r="M26" s="12">
        <f t="shared" si="8"/>
        <v>360570</v>
      </c>
      <c r="N26" s="13">
        <f t="shared" si="12"/>
        <v>30047.5</v>
      </c>
      <c r="O26" s="13">
        <v>279500</v>
      </c>
      <c r="P26" s="3">
        <f t="shared" si="9"/>
        <v>293475</v>
      </c>
      <c r="Q26" s="3">
        <f t="shared" si="13"/>
        <v>24456.25</v>
      </c>
      <c r="R26" s="3">
        <f t="shared" si="10"/>
        <v>5591.25</v>
      </c>
      <c r="S26" s="16"/>
      <c r="T26" s="15"/>
      <c r="U26" s="16"/>
      <c r="V26" s="8"/>
    </row>
    <row r="27" spans="2:22" x14ac:dyDescent="0.25">
      <c r="B27">
        <v>24</v>
      </c>
      <c r="C27" s="28" t="s">
        <v>12</v>
      </c>
      <c r="D27" s="11">
        <v>33200</v>
      </c>
      <c r="E27" s="12">
        <v>902</v>
      </c>
      <c r="F27" s="2">
        <f t="shared" si="0"/>
        <v>1162000</v>
      </c>
      <c r="G27" s="12">
        <f t="shared" si="5"/>
        <v>174300</v>
      </c>
      <c r="H27" s="12">
        <f t="shared" si="1"/>
        <v>2630.8333333333335</v>
      </c>
      <c r="I27" s="12">
        <f t="shared" si="6"/>
        <v>1892400</v>
      </c>
      <c r="J27" s="12">
        <f>I27*15%</f>
        <v>283860</v>
      </c>
      <c r="K27" s="12">
        <f t="shared" si="2"/>
        <v>4284.5</v>
      </c>
      <c r="L27" s="12">
        <v>323600</v>
      </c>
      <c r="M27" s="12">
        <f t="shared" si="8"/>
        <v>339780</v>
      </c>
      <c r="N27" s="13">
        <f>M27/12</f>
        <v>28315</v>
      </c>
      <c r="O27" s="13">
        <v>248400</v>
      </c>
      <c r="P27" s="3">
        <f t="shared" si="9"/>
        <v>260820</v>
      </c>
      <c r="Q27" s="3">
        <f>P27/12</f>
        <v>21735</v>
      </c>
      <c r="R27" s="3">
        <f t="shared" si="10"/>
        <v>6580</v>
      </c>
      <c r="S27" s="17"/>
      <c r="T27" s="8"/>
      <c r="U27" s="7"/>
      <c r="V27" s="8"/>
    </row>
    <row r="28" spans="2:22" x14ac:dyDescent="0.25">
      <c r="B28">
        <v>25</v>
      </c>
      <c r="C28" s="28" t="s">
        <v>14</v>
      </c>
      <c r="D28" s="11">
        <v>21200</v>
      </c>
      <c r="E28" s="12">
        <v>835</v>
      </c>
      <c r="F28" s="2">
        <f t="shared" si="0"/>
        <v>742000</v>
      </c>
      <c r="G28" s="12">
        <f t="shared" si="5"/>
        <v>111300</v>
      </c>
      <c r="H28" s="12">
        <f t="shared" si="1"/>
        <v>2435.4166666666665</v>
      </c>
      <c r="I28" s="12">
        <f t="shared" si="6"/>
        <v>1208400</v>
      </c>
      <c r="J28" s="12">
        <f>I28*15%</f>
        <v>181260</v>
      </c>
      <c r="K28" s="12">
        <f t="shared" si="2"/>
        <v>3966.25</v>
      </c>
      <c r="L28" s="12">
        <v>329800</v>
      </c>
      <c r="M28" s="12">
        <f t="shared" si="8"/>
        <v>346290</v>
      </c>
      <c r="N28" s="13">
        <f>M28/12</f>
        <v>28857.5</v>
      </c>
      <c r="O28" s="13">
        <v>268300</v>
      </c>
      <c r="P28" s="3">
        <f t="shared" si="9"/>
        <v>281715</v>
      </c>
      <c r="Q28" s="3">
        <f>P28/12</f>
        <v>23476.25</v>
      </c>
      <c r="R28" s="3">
        <f t="shared" si="10"/>
        <v>5381.25</v>
      </c>
      <c r="S28" s="15"/>
      <c r="T28" s="27"/>
      <c r="U28" s="15"/>
      <c r="V28" s="8"/>
    </row>
    <row r="29" spans="2:22" x14ac:dyDescent="0.25">
      <c r="N29" s="18">
        <f>SUM(N4:N28)/25</f>
        <v>29128.400000000001</v>
      </c>
      <c r="Q29" s="18">
        <f>SUM(Q4:Q28)/25</f>
        <v>23581.599999999999</v>
      </c>
      <c r="R29" s="19">
        <f>N29-Q29</f>
        <v>5546.8000000000029</v>
      </c>
    </row>
    <row r="31" spans="2:22" x14ac:dyDescent="0.25">
      <c r="D31" t="s">
        <v>45</v>
      </c>
    </row>
    <row r="32" spans="2:22" x14ac:dyDescent="0.25">
      <c r="D32" t="s">
        <v>46</v>
      </c>
    </row>
  </sheetData>
  <mergeCells count="6">
    <mergeCell ref="L2:N2"/>
    <mergeCell ref="O2:Q2"/>
    <mergeCell ref="S2:T2"/>
    <mergeCell ref="U2:V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F7A7-3FEA-BB4F-AA52-A9891FF2CB80}">
  <dimension ref="B3:F29"/>
  <sheetViews>
    <sheetView zoomScale="134" zoomScaleNormal="134" workbookViewId="0">
      <selection activeCell="L21" sqref="L21"/>
    </sheetView>
  </sheetViews>
  <sheetFormatPr defaultColWidth="11.19921875" defaultRowHeight="15" x14ac:dyDescent="0.25"/>
  <cols>
    <col min="2" max="2" width="10.8984375" customWidth="1"/>
  </cols>
  <sheetData>
    <row r="3" spans="2:6" ht="27" customHeight="1" x14ac:dyDescent="0.25">
      <c r="B3" s="29"/>
      <c r="C3" s="43" t="s">
        <v>37</v>
      </c>
      <c r="D3" s="43"/>
      <c r="E3" s="43" t="s">
        <v>38</v>
      </c>
      <c r="F3" s="43"/>
    </row>
    <row r="4" spans="2:6" ht="29.1" customHeight="1" x14ac:dyDescent="0.25">
      <c r="B4" s="30"/>
      <c r="C4" s="31" t="s">
        <v>39</v>
      </c>
      <c r="D4" s="31" t="s">
        <v>40</v>
      </c>
      <c r="E4" s="31" t="s">
        <v>39</v>
      </c>
      <c r="F4" s="31" t="s">
        <v>40</v>
      </c>
    </row>
    <row r="5" spans="2:6" x14ac:dyDescent="0.25">
      <c r="B5" s="10" t="s">
        <v>0</v>
      </c>
      <c r="C5" s="34"/>
      <c r="D5" s="34"/>
      <c r="E5" s="34"/>
      <c r="F5" s="34"/>
    </row>
    <row r="6" spans="2:6" x14ac:dyDescent="0.25">
      <c r="B6" s="10" t="s">
        <v>1</v>
      </c>
      <c r="C6" s="35"/>
      <c r="D6" s="34"/>
      <c r="E6" s="34"/>
      <c r="F6" s="34"/>
    </row>
    <row r="7" spans="2:6" x14ac:dyDescent="0.25">
      <c r="B7" s="10" t="s">
        <v>2</v>
      </c>
      <c r="C7" s="36"/>
      <c r="D7" s="34"/>
      <c r="E7" s="34"/>
      <c r="F7" s="34"/>
    </row>
    <row r="8" spans="2:6" x14ac:dyDescent="0.25">
      <c r="B8" s="10" t="s">
        <v>3</v>
      </c>
      <c r="C8" s="34"/>
      <c r="D8" s="34"/>
      <c r="E8" s="34"/>
      <c r="F8" s="34"/>
    </row>
    <row r="9" spans="2:6" x14ac:dyDescent="0.25">
      <c r="B9" s="10" t="s">
        <v>4</v>
      </c>
      <c r="C9" s="36"/>
      <c r="D9" s="35"/>
      <c r="E9" s="34"/>
      <c r="F9" s="34"/>
    </row>
    <row r="10" spans="2:6" x14ac:dyDescent="0.25">
      <c r="B10" s="10" t="s">
        <v>6</v>
      </c>
      <c r="C10" s="36"/>
      <c r="D10" s="36"/>
      <c r="E10" s="36"/>
      <c r="F10" s="34"/>
    </row>
    <row r="11" spans="2:6" x14ac:dyDescent="0.25">
      <c r="B11" s="10" t="s">
        <v>5</v>
      </c>
      <c r="C11" s="36"/>
      <c r="D11" s="35"/>
      <c r="E11" s="34"/>
      <c r="F11" s="34"/>
    </row>
    <row r="12" spans="2:6" x14ac:dyDescent="0.25">
      <c r="B12" s="10" t="s">
        <v>7</v>
      </c>
      <c r="C12" s="36"/>
      <c r="D12" s="34"/>
      <c r="E12" s="34"/>
      <c r="F12" s="34"/>
    </row>
    <row r="13" spans="2:6" x14ac:dyDescent="0.25">
      <c r="B13" s="10" t="s">
        <v>9</v>
      </c>
      <c r="C13" s="36"/>
      <c r="D13" s="36"/>
      <c r="E13" s="36"/>
      <c r="F13" s="34"/>
    </row>
    <row r="14" spans="2:6" x14ac:dyDescent="0.25">
      <c r="B14" s="10" t="s">
        <v>8</v>
      </c>
      <c r="C14" s="36"/>
      <c r="D14" s="36"/>
      <c r="E14" s="35"/>
      <c r="F14" s="34"/>
    </row>
    <row r="15" spans="2:6" x14ac:dyDescent="0.25">
      <c r="B15" s="10" t="s">
        <v>19</v>
      </c>
      <c r="C15" s="35"/>
      <c r="D15" s="34"/>
      <c r="E15" s="34"/>
      <c r="F15" s="34"/>
    </row>
    <row r="16" spans="2:6" x14ac:dyDescent="0.25">
      <c r="B16" s="10" t="s">
        <v>15</v>
      </c>
      <c r="C16" s="34"/>
      <c r="D16" s="34"/>
      <c r="E16" s="34"/>
      <c r="F16" s="34"/>
    </row>
    <row r="17" spans="2:6" x14ac:dyDescent="0.25">
      <c r="B17" s="10" t="s">
        <v>23</v>
      </c>
      <c r="C17" s="36"/>
      <c r="D17" s="36"/>
      <c r="E17" s="36"/>
      <c r="F17" s="34"/>
    </row>
    <row r="18" spans="2:6" x14ac:dyDescent="0.25">
      <c r="B18" s="28" t="s">
        <v>13</v>
      </c>
      <c r="C18" s="36"/>
      <c r="D18" s="34"/>
      <c r="E18" s="34"/>
      <c r="F18" s="34"/>
    </row>
    <row r="19" spans="2:6" x14ac:dyDescent="0.25">
      <c r="B19" s="28" t="s">
        <v>11</v>
      </c>
      <c r="C19" s="34"/>
      <c r="D19" s="34"/>
      <c r="E19" s="34"/>
      <c r="F19" s="34"/>
    </row>
    <row r="20" spans="2:6" x14ac:dyDescent="0.25">
      <c r="B20" s="28" t="s">
        <v>21</v>
      </c>
      <c r="C20" s="36"/>
      <c r="D20" s="35"/>
      <c r="E20" s="36"/>
      <c r="F20" s="34"/>
    </row>
    <row r="21" spans="2:6" x14ac:dyDescent="0.25">
      <c r="B21" s="28" t="s">
        <v>16</v>
      </c>
      <c r="C21" s="36"/>
      <c r="D21" s="35"/>
      <c r="E21" s="34"/>
      <c r="F21" s="34"/>
    </row>
    <row r="22" spans="2:6" x14ac:dyDescent="0.25">
      <c r="B22" s="28" t="s">
        <v>24</v>
      </c>
      <c r="C22" s="36"/>
      <c r="D22" s="35"/>
      <c r="E22" s="35"/>
      <c r="F22" s="34"/>
    </row>
    <row r="23" spans="2:6" x14ac:dyDescent="0.25">
      <c r="B23" s="28" t="s">
        <v>20</v>
      </c>
      <c r="C23" s="36"/>
      <c r="D23" s="35"/>
      <c r="E23" s="35"/>
      <c r="F23" s="34"/>
    </row>
    <row r="24" spans="2:6" x14ac:dyDescent="0.25">
      <c r="B24" s="28" t="s">
        <v>18</v>
      </c>
      <c r="C24" s="36"/>
      <c r="D24" s="35"/>
      <c r="E24" s="34"/>
      <c r="F24" s="34"/>
    </row>
    <row r="25" spans="2:6" x14ac:dyDescent="0.25">
      <c r="B25" s="28" t="s">
        <v>25</v>
      </c>
      <c r="C25" s="36"/>
      <c r="D25" s="36"/>
      <c r="E25" s="36"/>
      <c r="F25" s="34"/>
    </row>
    <row r="26" spans="2:6" x14ac:dyDescent="0.25">
      <c r="B26" s="28" t="s">
        <v>17</v>
      </c>
      <c r="C26" s="36"/>
      <c r="D26" s="35"/>
      <c r="E26" s="35"/>
      <c r="F26" s="34"/>
    </row>
    <row r="27" spans="2:6" x14ac:dyDescent="0.25">
      <c r="B27" s="28" t="s">
        <v>22</v>
      </c>
      <c r="C27" s="36"/>
      <c r="D27" s="36"/>
      <c r="E27" s="35"/>
      <c r="F27" s="34"/>
    </row>
    <row r="28" spans="2:6" x14ac:dyDescent="0.25">
      <c r="B28" s="28" t="s">
        <v>12</v>
      </c>
      <c r="C28" s="36"/>
      <c r="D28" s="34"/>
      <c r="E28" s="34"/>
      <c r="F28" s="34"/>
    </row>
    <row r="29" spans="2:6" x14ac:dyDescent="0.25">
      <c r="B29" s="28" t="s">
        <v>14</v>
      </c>
      <c r="C29" s="36"/>
      <c r="D29" s="35"/>
      <c r="E29" s="36"/>
      <c r="F29" s="34"/>
    </row>
  </sheetData>
  <mergeCells count="2"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500-15E0-8E48-A0CD-5EA71F70D7DD}">
  <dimension ref="B2:D28"/>
  <sheetViews>
    <sheetView zoomScale="109" zoomScaleNormal="109" workbookViewId="0">
      <selection activeCell="E37" sqref="E37"/>
    </sheetView>
  </sheetViews>
  <sheetFormatPr defaultColWidth="11.19921875" defaultRowHeight="15" x14ac:dyDescent="0.25"/>
  <cols>
    <col min="3" max="4" width="10.69921875" customWidth="1"/>
  </cols>
  <sheetData>
    <row r="2" spans="2:4" ht="20.100000000000001" customHeight="1" x14ac:dyDescent="0.25">
      <c r="B2" s="1"/>
      <c r="C2" s="44" t="s">
        <v>10</v>
      </c>
      <c r="D2" s="44"/>
    </row>
    <row r="3" spans="2:4" ht="23.1" customHeight="1" x14ac:dyDescent="0.25">
      <c r="B3" s="1"/>
      <c r="C3" s="32" t="s">
        <v>32</v>
      </c>
      <c r="D3" s="32" t="s">
        <v>31</v>
      </c>
    </row>
    <row r="4" spans="2:4" x14ac:dyDescent="0.25">
      <c r="B4" s="10" t="s">
        <v>0</v>
      </c>
      <c r="C4" s="33">
        <v>396900</v>
      </c>
      <c r="D4" s="33">
        <v>646380</v>
      </c>
    </row>
    <row r="5" spans="2:4" x14ac:dyDescent="0.25">
      <c r="B5" s="10" t="s">
        <v>1</v>
      </c>
      <c r="C5" s="33">
        <v>265650</v>
      </c>
      <c r="D5" s="33">
        <v>432630</v>
      </c>
    </row>
    <row r="6" spans="2:4" x14ac:dyDescent="0.25">
      <c r="B6" s="10" t="s">
        <v>2</v>
      </c>
      <c r="C6" s="33">
        <v>200550</v>
      </c>
      <c r="D6" s="33">
        <v>326610</v>
      </c>
    </row>
    <row r="7" spans="2:4" x14ac:dyDescent="0.25">
      <c r="B7" s="10" t="s">
        <v>3</v>
      </c>
      <c r="C7" s="33">
        <v>225225</v>
      </c>
      <c r="D7" s="33">
        <v>366795</v>
      </c>
    </row>
    <row r="8" spans="2:4" x14ac:dyDescent="0.25">
      <c r="B8" s="10" t="s">
        <v>4</v>
      </c>
      <c r="C8" s="33">
        <v>175875</v>
      </c>
      <c r="D8" s="33">
        <v>286425</v>
      </c>
    </row>
    <row r="9" spans="2:4" x14ac:dyDescent="0.25">
      <c r="B9" s="10" t="s">
        <v>6</v>
      </c>
      <c r="C9" s="33">
        <v>153825</v>
      </c>
      <c r="D9" s="33">
        <v>250515</v>
      </c>
    </row>
    <row r="10" spans="2:4" x14ac:dyDescent="0.25">
      <c r="B10" s="10" t="s">
        <v>5</v>
      </c>
      <c r="C10" s="33">
        <v>152775</v>
      </c>
      <c r="D10" s="33">
        <v>248805</v>
      </c>
    </row>
    <row r="11" spans="2:4" x14ac:dyDescent="0.25">
      <c r="B11" s="10" t="s">
        <v>7</v>
      </c>
      <c r="C11" s="33">
        <v>166425</v>
      </c>
      <c r="D11" s="33">
        <v>271035</v>
      </c>
    </row>
    <row r="12" spans="2:4" x14ac:dyDescent="0.25">
      <c r="B12" s="10" t="s">
        <v>9</v>
      </c>
      <c r="C12" s="33">
        <v>176925</v>
      </c>
      <c r="D12" s="33">
        <v>288135</v>
      </c>
    </row>
    <row r="13" spans="2:4" x14ac:dyDescent="0.25">
      <c r="B13" s="10" t="s">
        <v>8</v>
      </c>
      <c r="C13" s="33">
        <v>162750</v>
      </c>
      <c r="D13" s="33">
        <v>265050</v>
      </c>
    </row>
    <row r="14" spans="2:4" x14ac:dyDescent="0.25">
      <c r="B14" s="10" t="s">
        <v>19</v>
      </c>
      <c r="C14" s="33">
        <v>189525</v>
      </c>
      <c r="D14" s="33">
        <v>308655</v>
      </c>
    </row>
    <row r="15" spans="2:4" x14ac:dyDescent="0.25">
      <c r="B15" s="10" t="s">
        <v>15</v>
      </c>
      <c r="C15" s="33">
        <v>225750</v>
      </c>
      <c r="D15" s="33">
        <v>367650</v>
      </c>
    </row>
    <row r="16" spans="2:4" x14ac:dyDescent="0.25">
      <c r="B16" s="10" t="s">
        <v>23</v>
      </c>
      <c r="C16" s="33">
        <v>124425</v>
      </c>
      <c r="D16" s="33">
        <v>202635</v>
      </c>
    </row>
    <row r="17" spans="2:4" x14ac:dyDescent="0.25">
      <c r="B17" s="28" t="s">
        <v>13</v>
      </c>
      <c r="C17" s="33">
        <v>230475</v>
      </c>
      <c r="D17" s="33">
        <v>375345</v>
      </c>
    </row>
    <row r="18" spans="2:4" x14ac:dyDescent="0.25">
      <c r="B18" s="28" t="s">
        <v>11</v>
      </c>
      <c r="C18" s="33">
        <v>344400</v>
      </c>
      <c r="D18" s="33">
        <v>560880</v>
      </c>
    </row>
    <row r="19" spans="2:4" x14ac:dyDescent="0.25">
      <c r="B19" s="28" t="s">
        <v>21</v>
      </c>
      <c r="C19" s="33">
        <v>133350</v>
      </c>
      <c r="D19" s="33">
        <v>217170</v>
      </c>
    </row>
    <row r="20" spans="2:4" x14ac:dyDescent="0.25">
      <c r="B20" s="28" t="s">
        <v>16</v>
      </c>
      <c r="C20" s="33">
        <v>174300</v>
      </c>
      <c r="D20" s="33">
        <v>283860</v>
      </c>
    </row>
    <row r="21" spans="2:4" x14ac:dyDescent="0.25">
      <c r="B21" s="28" t="s">
        <v>24</v>
      </c>
      <c r="C21" s="33">
        <v>138600</v>
      </c>
      <c r="D21" s="33">
        <v>225720</v>
      </c>
    </row>
    <row r="22" spans="2:4" x14ac:dyDescent="0.25">
      <c r="B22" s="28" t="s">
        <v>20</v>
      </c>
      <c r="C22" s="33">
        <v>166425</v>
      </c>
      <c r="D22" s="33">
        <v>271035</v>
      </c>
    </row>
    <row r="23" spans="2:4" x14ac:dyDescent="0.25">
      <c r="B23" s="28" t="s">
        <v>18</v>
      </c>
      <c r="C23" s="33">
        <v>201600</v>
      </c>
      <c r="D23" s="33">
        <v>328320</v>
      </c>
    </row>
    <row r="24" spans="2:4" x14ac:dyDescent="0.25">
      <c r="B24" s="28" t="s">
        <v>25</v>
      </c>
      <c r="C24" s="33">
        <v>102375</v>
      </c>
      <c r="D24" s="33">
        <v>166725</v>
      </c>
    </row>
    <row r="25" spans="2:4" x14ac:dyDescent="0.25">
      <c r="B25" s="28" t="s">
        <v>17</v>
      </c>
      <c r="C25" s="33">
        <v>142275</v>
      </c>
      <c r="D25" s="33">
        <v>231705</v>
      </c>
    </row>
    <row r="26" spans="2:4" x14ac:dyDescent="0.25">
      <c r="B26" s="28" t="s">
        <v>22</v>
      </c>
      <c r="C26" s="33">
        <v>161700</v>
      </c>
      <c r="D26" s="33">
        <v>263340</v>
      </c>
    </row>
    <row r="27" spans="2:4" x14ac:dyDescent="0.25">
      <c r="B27" s="28" t="s">
        <v>12</v>
      </c>
      <c r="C27" s="33">
        <v>174300</v>
      </c>
      <c r="D27" s="33">
        <v>283860</v>
      </c>
    </row>
    <row r="28" spans="2:4" x14ac:dyDescent="0.25">
      <c r="B28" s="28" t="s">
        <v>14</v>
      </c>
      <c r="C28" s="33">
        <v>111300</v>
      </c>
      <c r="D28" s="33">
        <v>181260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Köp av en trea i 25 kommuner </vt:lpstr>
      <vt:lpstr>Tabell 1 till prm</vt:lpstr>
      <vt:lpstr>Tabell 2 till prm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Wörmann</dc:creator>
  <cp:lastModifiedBy>Catharina Henriksson</cp:lastModifiedBy>
  <cp:lastPrinted>2022-09-12T12:40:27Z</cp:lastPrinted>
  <dcterms:created xsi:type="dcterms:W3CDTF">2016-06-03T12:49:01Z</dcterms:created>
  <dcterms:modified xsi:type="dcterms:W3CDTF">2025-03-19T16:17:28Z</dcterms:modified>
</cp:coreProperties>
</file>