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jof/Desktop/"/>
    </mc:Choice>
  </mc:AlternateContent>
  <xr:revisionPtr revIDLastSave="0" documentId="13_ncr:1_{5E1EF74E-F9E2-6348-B947-D1AC6E3F3F7E}" xr6:coauthVersionLast="47" xr6:coauthVersionMax="47" xr10:uidLastSave="{00000000-0000-0000-0000-000000000000}"/>
  <bookViews>
    <workbookView xWindow="120" yWindow="940" windowWidth="27840" windowHeight="15440" xr2:uid="{B60759D9-82DD-B146-8806-9D2D37216F47}"/>
  </bookViews>
  <sheets>
    <sheet name="Beräkning" sheetId="1" r:id="rId1"/>
    <sheet name="Tabell till P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5" i="1"/>
  <c r="C6" i="1"/>
  <c r="G6" i="1" s="1"/>
  <c r="C7" i="1"/>
  <c r="D7" i="1" s="1"/>
  <c r="E7" i="1" s="1"/>
  <c r="C8" i="1"/>
  <c r="C9" i="1"/>
  <c r="C10" i="1"/>
  <c r="D10" i="1" s="1"/>
  <c r="E10" i="1" s="1"/>
  <c r="C11" i="1"/>
  <c r="G11" i="1" s="1"/>
  <c r="C12" i="1"/>
  <c r="D12" i="1" s="1"/>
  <c r="E12" i="1" s="1"/>
  <c r="C13" i="1"/>
  <c r="C14" i="1"/>
  <c r="G14" i="1" s="1"/>
  <c r="C15" i="1"/>
  <c r="C16" i="1"/>
  <c r="D16" i="1" s="1"/>
  <c r="E16" i="1" s="1"/>
  <c r="C17" i="1"/>
  <c r="D17" i="1" s="1"/>
  <c r="E17" i="1" s="1"/>
  <c r="C18" i="1"/>
  <c r="D18" i="1" s="1"/>
  <c r="E18" i="1" s="1"/>
  <c r="C19" i="1"/>
  <c r="G19" i="1" s="1"/>
  <c r="C20" i="1"/>
  <c r="G20" i="1" s="1"/>
  <c r="M20" i="1" s="1"/>
  <c r="C21" i="1"/>
  <c r="C22" i="1"/>
  <c r="C23" i="1"/>
  <c r="D23" i="1" s="1"/>
  <c r="E23" i="1" s="1"/>
  <c r="C24" i="1"/>
  <c r="G24" i="1" s="1"/>
  <c r="M24" i="1" s="1"/>
  <c r="C4" i="1"/>
  <c r="D4" i="1" s="1"/>
  <c r="E4" i="1" s="1"/>
  <c r="B25" i="1"/>
  <c r="F4" i="1"/>
  <c r="G4" i="1"/>
  <c r="M4" i="1" s="1"/>
  <c r="D5" i="1"/>
  <c r="E5" i="1" s="1"/>
  <c r="F5" i="1"/>
  <c r="H5" i="1" s="1"/>
  <c r="G5" i="1"/>
  <c r="M5" i="1" s="1"/>
  <c r="F6" i="1"/>
  <c r="H6" i="1" s="1"/>
  <c r="F7" i="1"/>
  <c r="H7" i="1"/>
  <c r="I7" i="1" s="1"/>
  <c r="G8" i="1"/>
  <c r="M8" i="1" s="1"/>
  <c r="F8" i="1"/>
  <c r="D9" i="1"/>
  <c r="E9" i="1" s="1"/>
  <c r="F9" i="1"/>
  <c r="I9" i="1" s="1"/>
  <c r="H9" i="1"/>
  <c r="F10" i="1"/>
  <c r="H10" i="1"/>
  <c r="F11" i="1"/>
  <c r="F12" i="1"/>
  <c r="H12" i="1"/>
  <c r="I12" i="1" s="1"/>
  <c r="G13" i="1"/>
  <c r="M13" i="1" s="1"/>
  <c r="F13" i="1"/>
  <c r="H13" i="1" s="1"/>
  <c r="D14" i="1"/>
  <c r="E14" i="1" s="1"/>
  <c r="F14" i="1"/>
  <c r="H14" i="1"/>
  <c r="I14" i="1" s="1"/>
  <c r="D15" i="1"/>
  <c r="E15" i="1" s="1"/>
  <c r="F15" i="1"/>
  <c r="H15" i="1" s="1"/>
  <c r="F16" i="1"/>
  <c r="F17" i="1"/>
  <c r="H17" i="1"/>
  <c r="I17" i="1" s="1"/>
  <c r="F18" i="1"/>
  <c r="F19" i="1"/>
  <c r="H19" i="1" s="1"/>
  <c r="I19" i="1" s="1"/>
  <c r="F20" i="1"/>
  <c r="D21" i="1"/>
  <c r="E21" i="1"/>
  <c r="F21" i="1"/>
  <c r="H21" i="1" s="1"/>
  <c r="G21" i="1"/>
  <c r="M21" i="1" s="1"/>
  <c r="G22" i="1"/>
  <c r="F22" i="1"/>
  <c r="H22" i="1" s="1"/>
  <c r="I22" i="1" s="1"/>
  <c r="F23" i="1"/>
  <c r="G23" i="1"/>
  <c r="M23" i="1" s="1"/>
  <c r="H23" i="1"/>
  <c r="F24" i="1"/>
  <c r="G7" i="1" l="1"/>
  <c r="M7" i="1" s="1"/>
  <c r="G16" i="1"/>
  <c r="M16" i="1" s="1"/>
  <c r="I15" i="1"/>
  <c r="G18" i="1"/>
  <c r="M18" i="1" s="1"/>
  <c r="G10" i="1"/>
  <c r="M10" i="1" s="1"/>
  <c r="G12" i="1"/>
  <c r="M12" i="1" s="1"/>
  <c r="D20" i="1"/>
  <c r="E20" i="1" s="1"/>
  <c r="I18" i="1"/>
  <c r="J18" i="1" s="1"/>
  <c r="D13" i="1"/>
  <c r="E13" i="1" s="1"/>
  <c r="H11" i="1"/>
  <c r="I11" i="1" s="1"/>
  <c r="D6" i="1"/>
  <c r="E6" i="1" s="1"/>
  <c r="K4" i="1"/>
  <c r="F25" i="1"/>
  <c r="D24" i="1"/>
  <c r="E24" i="1" s="1"/>
  <c r="K12" i="1"/>
  <c r="K20" i="1"/>
  <c r="J7" i="1"/>
  <c r="H20" i="1"/>
  <c r="I20" i="1" s="1"/>
  <c r="J20" i="1" s="1"/>
  <c r="G15" i="1"/>
  <c r="M15" i="1" s="1"/>
  <c r="I10" i="1"/>
  <c r="L8" i="1"/>
  <c r="I6" i="1"/>
  <c r="J6" i="1" s="1"/>
  <c r="C25" i="1"/>
  <c r="I23" i="1"/>
  <c r="J23" i="1" s="1"/>
  <c r="D22" i="1"/>
  <c r="E22" i="1" s="1"/>
  <c r="H18" i="1"/>
  <c r="D8" i="1"/>
  <c r="E8" i="1" s="1"/>
  <c r="M19" i="1"/>
  <c r="K19" i="1"/>
  <c r="J19" i="1"/>
  <c r="L19" i="1"/>
  <c r="M14" i="1"/>
  <c r="L14" i="1"/>
  <c r="J14" i="1"/>
  <c r="K14" i="1"/>
  <c r="M22" i="1"/>
  <c r="J22" i="1"/>
  <c r="L22" i="1"/>
  <c r="K22" i="1"/>
  <c r="K11" i="1"/>
  <c r="L11" i="1"/>
  <c r="M11" i="1"/>
  <c r="M6" i="1"/>
  <c r="K6" i="1"/>
  <c r="L6" i="1"/>
  <c r="D19" i="1"/>
  <c r="E19" i="1" s="1"/>
  <c r="D11" i="1"/>
  <c r="E11" i="1" s="1"/>
  <c r="L16" i="1"/>
  <c r="L5" i="1"/>
  <c r="K5" i="1"/>
  <c r="L23" i="1"/>
  <c r="L15" i="1"/>
  <c r="L7" i="1"/>
  <c r="L24" i="1"/>
  <c r="K24" i="1"/>
  <c r="K16" i="1"/>
  <c r="L13" i="1"/>
  <c r="K8" i="1"/>
  <c r="K21" i="1"/>
  <c r="G17" i="1"/>
  <c r="L17" i="1" s="1"/>
  <c r="K13" i="1"/>
  <c r="G9" i="1"/>
  <c r="H24" i="1"/>
  <c r="K23" i="1"/>
  <c r="I21" i="1"/>
  <c r="J21" i="1" s="1"/>
  <c r="L20" i="1"/>
  <c r="H16" i="1"/>
  <c r="I16" i="1" s="1"/>
  <c r="J16" i="1" s="1"/>
  <c r="I13" i="1"/>
  <c r="J13" i="1" s="1"/>
  <c r="L12" i="1"/>
  <c r="J10" i="1"/>
  <c r="H8" i="1"/>
  <c r="I8" i="1" s="1"/>
  <c r="K7" i="1"/>
  <c r="I5" i="1"/>
  <c r="J5" i="1" s="1"/>
  <c r="L4" i="1"/>
  <c r="H4" i="1"/>
  <c r="L21" i="1"/>
  <c r="L10" i="1" l="1"/>
  <c r="L18" i="1"/>
  <c r="K10" i="1"/>
  <c r="K18" i="1"/>
  <c r="E25" i="1"/>
  <c r="J15" i="1"/>
  <c r="K15" i="1"/>
  <c r="J12" i="1"/>
  <c r="H25" i="1"/>
  <c r="J11" i="1"/>
  <c r="D25" i="1"/>
  <c r="J24" i="1"/>
  <c r="L9" i="1"/>
  <c r="L25" i="1" s="1"/>
  <c r="G25" i="1"/>
  <c r="I24" i="1"/>
  <c r="J8" i="1"/>
  <c r="I4" i="1"/>
  <c r="M9" i="1"/>
  <c r="J9" i="1"/>
  <c r="K9" i="1"/>
  <c r="M17" i="1"/>
  <c r="K17" i="1"/>
  <c r="J17" i="1"/>
  <c r="M25" i="1" l="1"/>
  <c r="K25" i="1"/>
  <c r="J4" i="1"/>
  <c r="J25" i="1" s="1"/>
  <c r="I25" i="1"/>
</calcChain>
</file>

<file path=xl/sharedStrings.xml><?xml version="1.0" encoding="utf-8"?>
<sst xmlns="http://schemas.openxmlformats.org/spreadsheetml/2006/main" count="64" uniqueCount="41">
  <si>
    <t>Kontantinsats</t>
  </si>
  <si>
    <t xml:space="preserve">Kontansinsats 50% </t>
  </si>
  <si>
    <t>Marknadsvärde år 4</t>
  </si>
  <si>
    <t>Årlig  prisuppgång</t>
  </si>
  <si>
    <t>Försäljningskostnader</t>
  </si>
  <si>
    <t>Lån år 4</t>
  </si>
  <si>
    <t>Årlig amortering</t>
  </si>
  <si>
    <t>Latent skatt</t>
  </si>
  <si>
    <t>90 % av marknadsvärdet</t>
  </si>
  <si>
    <t>85 % av marknadsvärdet</t>
  </si>
  <si>
    <t>80 % av amorteringsgrundande värde</t>
  </si>
  <si>
    <t>Skuld till den som vill köpas ut</t>
  </si>
  <si>
    <t>Möjlighet att ta tilläggslån för att köpa ut partner vid olika bolånetak</t>
  </si>
  <si>
    <t>Borlänge</t>
  </si>
  <si>
    <t>Eskilstuna</t>
  </si>
  <si>
    <t>Göteborg</t>
  </si>
  <si>
    <t>Gävle</t>
  </si>
  <si>
    <t>Halmstad</t>
  </si>
  <si>
    <t>Jönköping</t>
  </si>
  <si>
    <t>Kalmar</t>
  </si>
  <si>
    <t>Karlskrona</t>
  </si>
  <si>
    <t>Karlstad</t>
  </si>
  <si>
    <t>Linköping</t>
  </si>
  <si>
    <t>Luleå</t>
  </si>
  <si>
    <t>Malmö</t>
  </si>
  <si>
    <t>Stockholm</t>
  </si>
  <si>
    <t>Sundsvall</t>
  </si>
  <si>
    <t>Umeå</t>
  </si>
  <si>
    <t>Uppsala</t>
  </si>
  <si>
    <t>Gotland</t>
  </si>
  <si>
    <t>Västerås</t>
  </si>
  <si>
    <t>Växjö</t>
  </si>
  <si>
    <t>Örebro</t>
  </si>
  <si>
    <t>Östersund</t>
  </si>
  <si>
    <t>Genomsnittligt pris 2025</t>
  </si>
  <si>
    <t>Genomsnitt</t>
  </si>
  <si>
    <t>85 % belåning</t>
  </si>
  <si>
    <t>Att betala till den som ska köpas ut, efter 4 år</t>
  </si>
  <si>
    <t>Möjlighet att ta tilläggslån för att finansiera utköp</t>
  </si>
  <si>
    <t>Dagens regelverk, 85 procent av marknadsvärdet</t>
  </si>
  <si>
    <t>Nya regelverket, 80 procent av amorteringsgrundande 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</si>
</sst>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49" fontId="1" fillId="0" borderId="0" xfId="0" applyNumberFormat="1" applyFont="1"/>
    <xf numFmtId="3" fontId="0" fillId="0" borderId="0" xfId="0" applyNumberFormat="1"/>
    <xf numFmtId="49" fontId="1" fillId="0" borderId="1" xfId="0" applyNumberFormat="1" applyFon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0BE5-2044-8C47-9F66-5B9D09DD40C5}">
  <dimension ref="A1:M25"/>
  <sheetViews>
    <sheetView tabSelected="1" topLeftCell="D1" zoomScale="91" zoomScaleNormal="91" workbookViewId="0">
      <selection activeCell="J28" sqref="J28"/>
    </sheetView>
  </sheetViews>
  <sheetFormatPr baseColWidth="10" defaultRowHeight="16" x14ac:dyDescent="0.2"/>
  <cols>
    <col min="1" max="1" width="16.6640625" bestFit="1" customWidth="1"/>
    <col min="2" max="2" width="21.1640625" bestFit="1" customWidth="1"/>
    <col min="3" max="3" width="13.83203125" bestFit="1" customWidth="1"/>
    <col min="4" max="4" width="17" bestFit="1" customWidth="1"/>
    <col min="5" max="5" width="17.1640625" bestFit="1" customWidth="1"/>
    <col min="6" max="6" width="16.83203125" customWidth="1"/>
    <col min="7" max="7" width="19.1640625" bestFit="1" customWidth="1"/>
    <col min="8" max="8" width="19" customWidth="1"/>
    <col min="9" max="9" width="16.5" customWidth="1"/>
    <col min="10" max="10" width="26.1640625" bestFit="1" customWidth="1"/>
    <col min="11" max="11" width="21" bestFit="1" customWidth="1"/>
    <col min="12" max="12" width="24" customWidth="1"/>
    <col min="13" max="13" width="32" bestFit="1" customWidth="1"/>
  </cols>
  <sheetData>
    <row r="1" spans="1:13" x14ac:dyDescent="0.2">
      <c r="A1" s="2"/>
      <c r="F1" t="s">
        <v>3</v>
      </c>
      <c r="G1" t="s">
        <v>6</v>
      </c>
    </row>
    <row r="2" spans="1:13" x14ac:dyDescent="0.2">
      <c r="A2" s="2"/>
      <c r="F2" s="1">
        <v>0.04</v>
      </c>
      <c r="G2" s="1">
        <v>0.02</v>
      </c>
      <c r="H2" s="1"/>
      <c r="I2" s="1"/>
      <c r="K2" s="6" t="s">
        <v>12</v>
      </c>
      <c r="L2" s="6"/>
      <c r="M2" s="6"/>
    </row>
    <row r="3" spans="1:13" x14ac:dyDescent="0.2">
      <c r="A3" s="2"/>
      <c r="B3" t="s">
        <v>34</v>
      </c>
      <c r="C3" t="s">
        <v>36</v>
      </c>
      <c r="D3" t="s">
        <v>0</v>
      </c>
      <c r="E3" t="s">
        <v>1</v>
      </c>
      <c r="F3" t="s">
        <v>2</v>
      </c>
      <c r="G3" t="s">
        <v>5</v>
      </c>
      <c r="H3" t="s">
        <v>4</v>
      </c>
      <c r="I3" t="s">
        <v>7</v>
      </c>
      <c r="J3" t="s">
        <v>11</v>
      </c>
      <c r="K3" t="s">
        <v>8</v>
      </c>
      <c r="L3" t="s">
        <v>9</v>
      </c>
      <c r="M3" t="s">
        <v>10</v>
      </c>
    </row>
    <row r="4" spans="1:13" x14ac:dyDescent="0.2">
      <c r="A4" s="2" t="s">
        <v>13</v>
      </c>
      <c r="B4" s="3">
        <v>2407200</v>
      </c>
      <c r="C4" s="3">
        <f>B4*0.85</f>
        <v>2046120</v>
      </c>
      <c r="D4" s="3">
        <f t="shared" ref="D4:D24" si="0">B4-C4</f>
        <v>361080</v>
      </c>
      <c r="E4" s="3">
        <f t="shared" ref="E4:E24" si="1">D4/2</f>
        <v>180540</v>
      </c>
      <c r="F4" s="3">
        <f t="shared" ref="F4:F24" si="2">B4*(1+$F$2)^4</f>
        <v>2816083.5256320005</v>
      </c>
      <c r="G4" s="3">
        <f t="shared" ref="G4:G24" si="3">C4-((C4*$G$2)*4)</f>
        <v>1882430.4</v>
      </c>
      <c r="H4" s="3">
        <f t="shared" ref="H4:H24" si="4">F4*0.015</f>
        <v>42241.252884480004</v>
      </c>
      <c r="I4" s="3">
        <f t="shared" ref="I4:I24" si="5">(F4-H4-B4)*0.22</f>
        <v>80661.300004454475</v>
      </c>
      <c r="J4" s="3">
        <f t="shared" ref="J4:J24" si="6">(F4-G4-H4-I4)/2</f>
        <v>405375.28637153306</v>
      </c>
      <c r="K4" s="3">
        <f t="shared" ref="K4:K24" si="7">F4*0.9-G4</f>
        <v>652044.77306880057</v>
      </c>
      <c r="L4" s="3">
        <f t="shared" ref="L4:L24" si="8">(F4*0.85)-G4</f>
        <v>511240.59678720031</v>
      </c>
      <c r="M4" s="3">
        <f t="shared" ref="M4:M24" si="9">(B4*0.8)-G4</f>
        <v>43329.600000000093</v>
      </c>
    </row>
    <row r="5" spans="1:13" x14ac:dyDescent="0.2">
      <c r="A5" s="2" t="s">
        <v>14</v>
      </c>
      <c r="B5" s="3">
        <v>2895700</v>
      </c>
      <c r="C5" s="3">
        <f t="shared" ref="C5:C24" si="10">B5*0.85</f>
        <v>2461345</v>
      </c>
      <c r="D5" s="3">
        <f t="shared" si="0"/>
        <v>434355</v>
      </c>
      <c r="E5" s="3">
        <f t="shared" si="1"/>
        <v>217177.5</v>
      </c>
      <c r="F5" s="3">
        <f t="shared" si="2"/>
        <v>3387559.4321920006</v>
      </c>
      <c r="G5" s="3">
        <f t="shared" si="3"/>
        <v>2264437.4</v>
      </c>
      <c r="H5" s="3">
        <f t="shared" si="4"/>
        <v>50813.391482880004</v>
      </c>
      <c r="I5" s="3">
        <f t="shared" si="5"/>
        <v>97030.128956006549</v>
      </c>
      <c r="J5" s="3">
        <f t="shared" si="6"/>
        <v>487639.25587655697</v>
      </c>
      <c r="K5" s="3">
        <f t="shared" si="7"/>
        <v>784366.08897280088</v>
      </c>
      <c r="L5" s="3">
        <f t="shared" si="8"/>
        <v>614988.11736320052</v>
      </c>
      <c r="M5" s="3">
        <f t="shared" si="9"/>
        <v>52122.600000000093</v>
      </c>
    </row>
    <row r="6" spans="1:13" x14ac:dyDescent="0.2">
      <c r="A6" s="2" t="s">
        <v>16</v>
      </c>
      <c r="B6" s="3">
        <v>2899800</v>
      </c>
      <c r="C6" s="3">
        <f t="shared" si="10"/>
        <v>2464830</v>
      </c>
      <c r="D6" s="3">
        <f t="shared" si="0"/>
        <v>434970</v>
      </c>
      <c r="E6" s="3">
        <f t="shared" si="1"/>
        <v>217485</v>
      </c>
      <c r="F6" s="3">
        <f t="shared" si="2"/>
        <v>3392355.8522880008</v>
      </c>
      <c r="G6" s="3">
        <f t="shared" si="3"/>
        <v>2267643.6</v>
      </c>
      <c r="H6" s="3">
        <f t="shared" si="4"/>
        <v>50885.337784320007</v>
      </c>
      <c r="I6" s="3">
        <f t="shared" si="5"/>
        <v>97167.513190809739</v>
      </c>
      <c r="J6" s="3">
        <f t="shared" si="6"/>
        <v>488329.70065643539</v>
      </c>
      <c r="K6" s="3">
        <f t="shared" si="7"/>
        <v>785476.66705920082</v>
      </c>
      <c r="L6" s="3">
        <f t="shared" si="8"/>
        <v>615858.87444480043</v>
      </c>
      <c r="M6" s="3">
        <f t="shared" si="9"/>
        <v>52196.399999999907</v>
      </c>
    </row>
    <row r="7" spans="1:13" x14ac:dyDescent="0.2">
      <c r="A7" s="2" t="s">
        <v>15</v>
      </c>
      <c r="B7" s="3">
        <v>6664800</v>
      </c>
      <c r="C7" s="3">
        <f t="shared" si="10"/>
        <v>5665080</v>
      </c>
      <c r="D7" s="3">
        <f t="shared" si="0"/>
        <v>999720</v>
      </c>
      <c r="E7" s="3">
        <f t="shared" si="1"/>
        <v>499860</v>
      </c>
      <c r="F7" s="3">
        <f t="shared" si="2"/>
        <v>7796873.3306880016</v>
      </c>
      <c r="G7" s="3">
        <f t="shared" si="3"/>
        <v>5211873.5999999996</v>
      </c>
      <c r="H7" s="3">
        <f t="shared" si="4"/>
        <v>116953.09996032002</v>
      </c>
      <c r="I7" s="3">
        <f t="shared" si="5"/>
        <v>223326.45076009003</v>
      </c>
      <c r="J7" s="3">
        <f t="shared" si="6"/>
        <v>1122360.0899837958</v>
      </c>
      <c r="K7" s="3">
        <f t="shared" si="7"/>
        <v>1805312.3976192018</v>
      </c>
      <c r="L7" s="3">
        <f t="shared" si="8"/>
        <v>1415468.7310848013</v>
      </c>
      <c r="M7" s="3">
        <f t="shared" si="9"/>
        <v>119966.40000000037</v>
      </c>
    </row>
    <row r="8" spans="1:13" x14ac:dyDescent="0.2">
      <c r="A8" s="2" t="s">
        <v>17</v>
      </c>
      <c r="B8" s="3">
        <v>3931200</v>
      </c>
      <c r="C8" s="3">
        <f t="shared" si="10"/>
        <v>3341520</v>
      </c>
      <c r="D8" s="3">
        <f t="shared" si="0"/>
        <v>589680</v>
      </c>
      <c r="E8" s="3">
        <f t="shared" si="1"/>
        <v>294840</v>
      </c>
      <c r="F8" s="3">
        <f t="shared" si="2"/>
        <v>4598947.9710720005</v>
      </c>
      <c r="G8" s="3">
        <f t="shared" si="3"/>
        <v>3074198.4</v>
      </c>
      <c r="H8" s="3">
        <f t="shared" si="4"/>
        <v>68984.219566080006</v>
      </c>
      <c r="I8" s="3">
        <f t="shared" si="5"/>
        <v>131728.02533130255</v>
      </c>
      <c r="J8" s="3">
        <f t="shared" si="6"/>
        <v>662018.66308730899</v>
      </c>
      <c r="K8" s="3">
        <f t="shared" si="7"/>
        <v>1064854.7739648004</v>
      </c>
      <c r="L8" s="3">
        <f t="shared" si="8"/>
        <v>834907.37541120034</v>
      </c>
      <c r="M8" s="3">
        <f t="shared" si="9"/>
        <v>70761.600000000093</v>
      </c>
    </row>
    <row r="9" spans="1:13" x14ac:dyDescent="0.2">
      <c r="A9" s="2" t="s">
        <v>18</v>
      </c>
      <c r="B9" s="3">
        <v>3823100</v>
      </c>
      <c r="C9" s="3">
        <f t="shared" si="10"/>
        <v>3249635</v>
      </c>
      <c r="D9" s="3">
        <f t="shared" si="0"/>
        <v>573465</v>
      </c>
      <c r="E9" s="3">
        <f t="shared" si="1"/>
        <v>286732.5</v>
      </c>
      <c r="F9" s="3">
        <f t="shared" si="2"/>
        <v>4472486.2607360007</v>
      </c>
      <c r="G9" s="3">
        <f t="shared" si="3"/>
        <v>2989664.2</v>
      </c>
      <c r="H9" s="3">
        <f t="shared" si="4"/>
        <v>67087.293911040004</v>
      </c>
      <c r="I9" s="3">
        <f t="shared" si="5"/>
        <v>128105.7727014914</v>
      </c>
      <c r="J9" s="3">
        <f t="shared" si="6"/>
        <v>643814.49706173455</v>
      </c>
      <c r="K9" s="3">
        <f t="shared" si="7"/>
        <v>1035573.4346624007</v>
      </c>
      <c r="L9" s="3">
        <f t="shared" si="8"/>
        <v>811949.12162560038</v>
      </c>
      <c r="M9" s="3">
        <f t="shared" si="9"/>
        <v>68815.799999999814</v>
      </c>
    </row>
    <row r="10" spans="1:13" x14ac:dyDescent="0.2">
      <c r="A10" s="2" t="s">
        <v>19</v>
      </c>
      <c r="B10" s="3">
        <v>3398000</v>
      </c>
      <c r="C10" s="3">
        <f t="shared" si="10"/>
        <v>2888300</v>
      </c>
      <c r="D10" s="3">
        <f t="shared" si="0"/>
        <v>509700</v>
      </c>
      <c r="E10" s="3">
        <f t="shared" si="1"/>
        <v>254850</v>
      </c>
      <c r="F10" s="3">
        <f t="shared" si="2"/>
        <v>3975179.3868800006</v>
      </c>
      <c r="G10" s="3">
        <f t="shared" si="3"/>
        <v>2657236</v>
      </c>
      <c r="H10" s="3">
        <f t="shared" si="4"/>
        <v>59627.690803200006</v>
      </c>
      <c r="I10" s="3">
        <f t="shared" si="5"/>
        <v>113861.37313689613</v>
      </c>
      <c r="J10" s="3">
        <f t="shared" si="6"/>
        <v>572227.1614699522</v>
      </c>
      <c r="K10" s="3">
        <f t="shared" si="7"/>
        <v>920425.44819200039</v>
      </c>
      <c r="L10" s="3">
        <f t="shared" si="8"/>
        <v>721666.47884800052</v>
      </c>
      <c r="M10" s="3">
        <f t="shared" si="9"/>
        <v>61164</v>
      </c>
    </row>
    <row r="11" spans="1:13" x14ac:dyDescent="0.2">
      <c r="A11" s="2" t="s">
        <v>20</v>
      </c>
      <c r="B11" s="3">
        <v>2798300</v>
      </c>
      <c r="C11" s="3">
        <f t="shared" si="10"/>
        <v>2378555</v>
      </c>
      <c r="D11" s="3">
        <f t="shared" si="0"/>
        <v>419745</v>
      </c>
      <c r="E11" s="3">
        <f t="shared" si="1"/>
        <v>209872.5</v>
      </c>
      <c r="F11" s="3">
        <f t="shared" si="2"/>
        <v>3273615.2084480007</v>
      </c>
      <c r="G11" s="3">
        <f t="shared" si="3"/>
        <v>2188270.6</v>
      </c>
      <c r="H11" s="3">
        <f t="shared" si="4"/>
        <v>49104.228126720009</v>
      </c>
      <c r="I11" s="3">
        <f t="shared" si="5"/>
        <v>93766.415670681745</v>
      </c>
      <c r="J11" s="3">
        <f>(F11-G11-H11-I11)/2</f>
        <v>471236.98232529941</v>
      </c>
      <c r="K11" s="3">
        <f t="shared" si="7"/>
        <v>757983.08760320069</v>
      </c>
      <c r="L11" s="3">
        <f t="shared" si="8"/>
        <v>594302.32718080049</v>
      </c>
      <c r="M11" s="3">
        <f t="shared" si="9"/>
        <v>50369.399999999907</v>
      </c>
    </row>
    <row r="12" spans="1:13" x14ac:dyDescent="0.2">
      <c r="A12" s="2" t="s">
        <v>21</v>
      </c>
      <c r="B12" s="3">
        <v>3282900</v>
      </c>
      <c r="C12" s="3">
        <f t="shared" si="10"/>
        <v>2790465</v>
      </c>
      <c r="D12" s="3">
        <f t="shared" si="0"/>
        <v>492435</v>
      </c>
      <c r="E12" s="3">
        <f t="shared" si="1"/>
        <v>246217.5</v>
      </c>
      <c r="F12" s="3">
        <f t="shared" si="2"/>
        <v>3840528.6666240008</v>
      </c>
      <c r="G12" s="3">
        <f t="shared" si="3"/>
        <v>2567227.7999999998</v>
      </c>
      <c r="H12" s="3">
        <f t="shared" si="4"/>
        <v>57607.929999360007</v>
      </c>
      <c r="I12" s="3">
        <f t="shared" si="5"/>
        <v>110004.56205742099</v>
      </c>
      <c r="J12" s="3">
        <f t="shared" si="6"/>
        <v>552844.18728360988</v>
      </c>
      <c r="K12" s="3">
        <f t="shared" si="7"/>
        <v>889247.9999616011</v>
      </c>
      <c r="L12" s="3">
        <f t="shared" si="8"/>
        <v>697221.56663040072</v>
      </c>
      <c r="M12" s="3">
        <f t="shared" si="9"/>
        <v>59092.200000000186</v>
      </c>
    </row>
    <row r="13" spans="1:13" x14ac:dyDescent="0.2">
      <c r="A13" s="2" t="s">
        <v>22</v>
      </c>
      <c r="B13" s="3">
        <v>4040400</v>
      </c>
      <c r="C13" s="3">
        <f t="shared" si="10"/>
        <v>3434340</v>
      </c>
      <c r="D13" s="3">
        <f t="shared" si="0"/>
        <v>606060</v>
      </c>
      <c r="E13" s="3">
        <f t="shared" si="1"/>
        <v>303030</v>
      </c>
      <c r="F13" s="3">
        <f t="shared" si="2"/>
        <v>4726696.5258240011</v>
      </c>
      <c r="G13" s="3">
        <f t="shared" si="3"/>
        <v>3159592.8</v>
      </c>
      <c r="H13" s="3">
        <f t="shared" si="4"/>
        <v>70900.447887360016</v>
      </c>
      <c r="I13" s="3">
        <f t="shared" si="5"/>
        <v>135387.137146061</v>
      </c>
      <c r="J13" s="3">
        <f t="shared" si="6"/>
        <v>680408.07039529004</v>
      </c>
      <c r="K13" s="3">
        <f t="shared" si="7"/>
        <v>1094434.0732416017</v>
      </c>
      <c r="L13" s="3">
        <f t="shared" si="8"/>
        <v>858099.24695040099</v>
      </c>
      <c r="M13" s="3">
        <f t="shared" si="9"/>
        <v>72727.200000000186</v>
      </c>
    </row>
    <row r="14" spans="1:13" x14ac:dyDescent="0.2">
      <c r="A14" s="2" t="s">
        <v>23</v>
      </c>
      <c r="B14" s="3">
        <v>2964400</v>
      </c>
      <c r="C14" s="3">
        <f t="shared" si="10"/>
        <v>2519740</v>
      </c>
      <c r="D14" s="3">
        <f t="shared" si="0"/>
        <v>444660</v>
      </c>
      <c r="E14" s="3">
        <f t="shared" si="1"/>
        <v>222330</v>
      </c>
      <c r="F14" s="3">
        <f t="shared" si="2"/>
        <v>3467928.7152640005</v>
      </c>
      <c r="G14" s="3">
        <f t="shared" si="3"/>
        <v>2318160.7999999998</v>
      </c>
      <c r="H14" s="3">
        <f t="shared" si="4"/>
        <v>52018.930728960004</v>
      </c>
      <c r="I14" s="3">
        <f t="shared" si="5"/>
        <v>99332.152597708933</v>
      </c>
      <c r="J14" s="3">
        <f t="shared" si="6"/>
        <v>499208.41596866579</v>
      </c>
      <c r="K14" s="3">
        <f t="shared" si="7"/>
        <v>802975.04373760056</v>
      </c>
      <c r="L14" s="3">
        <f t="shared" si="8"/>
        <v>629578.60797440028</v>
      </c>
      <c r="M14" s="3">
        <f t="shared" si="9"/>
        <v>53359.200000000186</v>
      </c>
    </row>
    <row r="15" spans="1:13" x14ac:dyDescent="0.2">
      <c r="A15" s="2" t="s">
        <v>24</v>
      </c>
      <c r="B15" s="3">
        <v>5818600</v>
      </c>
      <c r="C15" s="3">
        <f t="shared" si="10"/>
        <v>4945810</v>
      </c>
      <c r="D15" s="3">
        <f t="shared" si="0"/>
        <v>872790</v>
      </c>
      <c r="E15" s="3">
        <f t="shared" si="1"/>
        <v>436395</v>
      </c>
      <c r="F15" s="3">
        <f t="shared" si="2"/>
        <v>6806939.0172160016</v>
      </c>
      <c r="G15" s="3">
        <f t="shared" si="3"/>
        <v>4550145.2</v>
      </c>
      <c r="H15" s="3">
        <f t="shared" si="4"/>
        <v>102104.08525824003</v>
      </c>
      <c r="I15" s="3">
        <f t="shared" si="5"/>
        <v>194971.68503070759</v>
      </c>
      <c r="J15" s="3">
        <f t="shared" si="6"/>
        <v>979859.02346352697</v>
      </c>
      <c r="K15" s="3">
        <f t="shared" si="7"/>
        <v>1576099.915494401</v>
      </c>
      <c r="L15" s="3">
        <f t="shared" si="8"/>
        <v>1235752.9646336008</v>
      </c>
      <c r="M15" s="3">
        <f t="shared" si="9"/>
        <v>104734.79999999981</v>
      </c>
    </row>
    <row r="16" spans="1:13" x14ac:dyDescent="0.2">
      <c r="A16" s="2" t="s">
        <v>25</v>
      </c>
      <c r="B16" s="3">
        <v>8781100</v>
      </c>
      <c r="C16" s="3">
        <f t="shared" si="10"/>
        <v>7463935</v>
      </c>
      <c r="D16" s="3">
        <f t="shared" si="0"/>
        <v>1317165</v>
      </c>
      <c r="E16" s="3">
        <f t="shared" si="1"/>
        <v>658582.5</v>
      </c>
      <c r="F16" s="3">
        <f t="shared" si="2"/>
        <v>10272645.001216002</v>
      </c>
      <c r="G16" s="3">
        <f t="shared" si="3"/>
        <v>6866820.2000000002</v>
      </c>
      <c r="H16" s="3">
        <f t="shared" si="4"/>
        <v>154089.67501824003</v>
      </c>
      <c r="I16" s="3">
        <f t="shared" si="5"/>
        <v>294240.17176350765</v>
      </c>
      <c r="J16" s="3">
        <f t="shared" si="6"/>
        <v>1478747.4772171269</v>
      </c>
      <c r="K16" s="3">
        <f t="shared" si="7"/>
        <v>2378560.3010944026</v>
      </c>
      <c r="L16" s="3">
        <f t="shared" si="8"/>
        <v>1864928.0510336002</v>
      </c>
      <c r="M16" s="3">
        <f t="shared" si="9"/>
        <v>158059.79999999981</v>
      </c>
    </row>
    <row r="17" spans="1:13" x14ac:dyDescent="0.2">
      <c r="A17" s="2" t="s">
        <v>26</v>
      </c>
      <c r="B17" s="3">
        <v>2307500</v>
      </c>
      <c r="C17" s="3">
        <f t="shared" si="10"/>
        <v>1961375</v>
      </c>
      <c r="D17" s="3">
        <f t="shared" si="0"/>
        <v>346125</v>
      </c>
      <c r="E17" s="3">
        <f t="shared" si="1"/>
        <v>173062.5</v>
      </c>
      <c r="F17" s="3">
        <f t="shared" si="2"/>
        <v>2699448.6272000005</v>
      </c>
      <c r="G17" s="3">
        <f t="shared" si="3"/>
        <v>1804465</v>
      </c>
      <c r="H17" s="3">
        <f t="shared" si="4"/>
        <v>40491.729408000007</v>
      </c>
      <c r="I17" s="3">
        <f t="shared" si="5"/>
        <v>77320.517514240069</v>
      </c>
      <c r="J17" s="3">
        <f t="shared" si="6"/>
        <v>388585.69013888016</v>
      </c>
      <c r="K17" s="3">
        <f t="shared" si="7"/>
        <v>625038.76448000036</v>
      </c>
      <c r="L17" s="3">
        <f t="shared" si="8"/>
        <v>490066.33312000055</v>
      </c>
      <c r="M17" s="3">
        <f t="shared" si="9"/>
        <v>41535</v>
      </c>
    </row>
    <row r="18" spans="1:13" x14ac:dyDescent="0.2">
      <c r="A18" s="2" t="s">
        <v>27</v>
      </c>
      <c r="B18" s="3">
        <v>3822900</v>
      </c>
      <c r="C18" s="3">
        <f t="shared" si="10"/>
        <v>3249465</v>
      </c>
      <c r="D18" s="3">
        <f t="shared" si="0"/>
        <v>573435</v>
      </c>
      <c r="E18" s="3">
        <f t="shared" si="1"/>
        <v>286717.5</v>
      </c>
      <c r="F18" s="3">
        <f t="shared" si="2"/>
        <v>4472252.289024001</v>
      </c>
      <c r="G18" s="3">
        <f t="shared" si="3"/>
        <v>2989507.8</v>
      </c>
      <c r="H18" s="3">
        <f t="shared" si="4"/>
        <v>67083.784335360018</v>
      </c>
      <c r="I18" s="3">
        <f t="shared" si="5"/>
        <v>128099.07103150104</v>
      </c>
      <c r="J18" s="3">
        <f t="shared" si="6"/>
        <v>643780.8168285701</v>
      </c>
      <c r="K18" s="3">
        <f t="shared" si="7"/>
        <v>1035519.2601216012</v>
      </c>
      <c r="L18" s="3">
        <f t="shared" si="8"/>
        <v>811906.64567040093</v>
      </c>
      <c r="M18" s="3">
        <f t="shared" si="9"/>
        <v>68812.200000000186</v>
      </c>
    </row>
    <row r="19" spans="1:13" x14ac:dyDescent="0.2">
      <c r="A19" s="2" t="s">
        <v>28</v>
      </c>
      <c r="B19" s="3">
        <v>4537700</v>
      </c>
      <c r="C19" s="3">
        <f t="shared" si="10"/>
        <v>3857045</v>
      </c>
      <c r="D19" s="3">
        <f t="shared" si="0"/>
        <v>680655</v>
      </c>
      <c r="E19" s="3">
        <f t="shared" si="1"/>
        <v>340327.5</v>
      </c>
      <c r="F19" s="3">
        <f t="shared" si="2"/>
        <v>5308467.1877120007</v>
      </c>
      <c r="G19" s="3">
        <f t="shared" si="3"/>
        <v>3548481.4</v>
      </c>
      <c r="H19" s="3">
        <f t="shared" si="4"/>
        <v>79627.007815680001</v>
      </c>
      <c r="I19" s="3">
        <f t="shared" si="5"/>
        <v>152050.83957719067</v>
      </c>
      <c r="J19" s="3">
        <f t="shared" si="6"/>
        <v>764153.9701595651</v>
      </c>
      <c r="K19" s="3">
        <f t="shared" si="7"/>
        <v>1229139.0689408011</v>
      </c>
      <c r="L19" s="3">
        <f t="shared" si="8"/>
        <v>963715.70955520077</v>
      </c>
      <c r="M19" s="3">
        <f t="shared" si="9"/>
        <v>81678.600000000093</v>
      </c>
    </row>
    <row r="20" spans="1:13" x14ac:dyDescent="0.2">
      <c r="A20" s="2" t="s">
        <v>29</v>
      </c>
      <c r="B20" s="3">
        <v>3670700</v>
      </c>
      <c r="C20" s="3">
        <f t="shared" si="10"/>
        <v>3120095</v>
      </c>
      <c r="D20" s="3">
        <f t="shared" si="0"/>
        <v>550605</v>
      </c>
      <c r="E20" s="3">
        <f t="shared" si="1"/>
        <v>275302.5</v>
      </c>
      <c r="F20" s="3">
        <f t="shared" si="2"/>
        <v>4294199.8161920011</v>
      </c>
      <c r="G20" s="3">
        <f t="shared" si="3"/>
        <v>2870487.4</v>
      </c>
      <c r="H20" s="3">
        <f t="shared" si="4"/>
        <v>64412.997242880017</v>
      </c>
      <c r="I20" s="3">
        <f t="shared" si="5"/>
        <v>122999.10016880663</v>
      </c>
      <c r="J20" s="3">
        <f t="shared" si="6"/>
        <v>618150.15939015721</v>
      </c>
      <c r="K20" s="3">
        <f t="shared" si="7"/>
        <v>994292.43457280099</v>
      </c>
      <c r="L20" s="3">
        <f t="shared" si="8"/>
        <v>779582.44376320112</v>
      </c>
      <c r="M20" s="3">
        <f t="shared" si="9"/>
        <v>66072.600000000093</v>
      </c>
    </row>
    <row r="21" spans="1:13" x14ac:dyDescent="0.2">
      <c r="A21" s="2" t="s">
        <v>30</v>
      </c>
      <c r="B21" s="3">
        <v>3906800</v>
      </c>
      <c r="C21" s="3">
        <f t="shared" si="10"/>
        <v>3320780</v>
      </c>
      <c r="D21" s="3">
        <f t="shared" si="0"/>
        <v>586020</v>
      </c>
      <c r="E21" s="3">
        <f t="shared" si="1"/>
        <v>293010</v>
      </c>
      <c r="F21" s="3">
        <f t="shared" si="2"/>
        <v>4570403.4222080009</v>
      </c>
      <c r="G21" s="3">
        <f t="shared" si="3"/>
        <v>3055117.6</v>
      </c>
      <c r="H21" s="3">
        <f t="shared" si="4"/>
        <v>68556.051333120005</v>
      </c>
      <c r="I21" s="3">
        <f t="shared" si="5"/>
        <v>130910.42159247378</v>
      </c>
      <c r="J21" s="3">
        <f t="shared" si="6"/>
        <v>657909.67464120348</v>
      </c>
      <c r="K21" s="3">
        <f t="shared" si="7"/>
        <v>1058245.4799872008</v>
      </c>
      <c r="L21" s="3">
        <f t="shared" si="8"/>
        <v>829725.30887680035</v>
      </c>
      <c r="M21" s="3">
        <f t="shared" si="9"/>
        <v>70322.399999999907</v>
      </c>
    </row>
    <row r="22" spans="1:13" x14ac:dyDescent="0.2">
      <c r="A22" s="2" t="s">
        <v>31</v>
      </c>
      <c r="B22" s="3">
        <v>3278800</v>
      </c>
      <c r="C22" s="3">
        <f t="shared" si="10"/>
        <v>2786980</v>
      </c>
      <c r="D22" s="3">
        <f t="shared" si="0"/>
        <v>491820</v>
      </c>
      <c r="E22" s="3">
        <f t="shared" si="1"/>
        <v>245910</v>
      </c>
      <c r="F22" s="3">
        <f t="shared" si="2"/>
        <v>3835732.2465280006</v>
      </c>
      <c r="G22" s="3">
        <f t="shared" si="3"/>
        <v>2564021.6</v>
      </c>
      <c r="H22" s="3">
        <f t="shared" si="4"/>
        <v>57535.983697920004</v>
      </c>
      <c r="I22" s="3">
        <f t="shared" si="5"/>
        <v>109867.1778226177</v>
      </c>
      <c r="J22" s="3">
        <f t="shared" si="6"/>
        <v>552153.74250373128</v>
      </c>
      <c r="K22" s="3">
        <f t="shared" si="7"/>
        <v>888137.4218752007</v>
      </c>
      <c r="L22" s="3">
        <f t="shared" si="8"/>
        <v>696350.80954880035</v>
      </c>
      <c r="M22" s="3">
        <f t="shared" si="9"/>
        <v>59018.399999999907</v>
      </c>
    </row>
    <row r="23" spans="1:13" x14ac:dyDescent="0.2">
      <c r="A23" s="2" t="s">
        <v>32</v>
      </c>
      <c r="B23" s="3">
        <v>3320900</v>
      </c>
      <c r="C23" s="3">
        <f t="shared" si="10"/>
        <v>2822765</v>
      </c>
      <c r="D23" s="3">
        <f t="shared" si="0"/>
        <v>498135</v>
      </c>
      <c r="E23" s="3">
        <f t="shared" si="1"/>
        <v>249067.5</v>
      </c>
      <c r="F23" s="3">
        <f t="shared" si="2"/>
        <v>3884983.2919040006</v>
      </c>
      <c r="G23" s="3">
        <f t="shared" si="3"/>
        <v>2596943.7999999998</v>
      </c>
      <c r="H23" s="3">
        <f t="shared" si="4"/>
        <v>58274.749378560009</v>
      </c>
      <c r="I23" s="3">
        <f t="shared" si="5"/>
        <v>111277.8793555969</v>
      </c>
      <c r="J23" s="3">
        <f t="shared" si="6"/>
        <v>559243.4315849219</v>
      </c>
      <c r="K23" s="3">
        <f t="shared" si="7"/>
        <v>899541.16271360079</v>
      </c>
      <c r="L23" s="3">
        <f t="shared" si="8"/>
        <v>705291.99811840057</v>
      </c>
      <c r="M23" s="3">
        <f t="shared" si="9"/>
        <v>59776.200000000186</v>
      </c>
    </row>
    <row r="24" spans="1:13" x14ac:dyDescent="0.2">
      <c r="A24" s="2" t="s">
        <v>33</v>
      </c>
      <c r="B24" s="3">
        <v>3236700</v>
      </c>
      <c r="C24" s="3">
        <f t="shared" si="10"/>
        <v>2751195</v>
      </c>
      <c r="D24" s="3">
        <f t="shared" si="0"/>
        <v>485505</v>
      </c>
      <c r="E24" s="3">
        <f t="shared" si="1"/>
        <v>242752.5</v>
      </c>
      <c r="F24" s="3">
        <f t="shared" si="2"/>
        <v>3786481.2011520006</v>
      </c>
      <c r="G24" s="3">
        <f t="shared" si="3"/>
        <v>2531099.4</v>
      </c>
      <c r="H24" s="3">
        <f t="shared" si="4"/>
        <v>56797.218017280007</v>
      </c>
      <c r="I24" s="3">
        <f t="shared" si="5"/>
        <v>108456.47628963851</v>
      </c>
      <c r="J24" s="3">
        <f t="shared" si="6"/>
        <v>545064.05342254101</v>
      </c>
      <c r="K24" s="3">
        <f t="shared" si="7"/>
        <v>876733.68103680061</v>
      </c>
      <c r="L24" s="3">
        <f t="shared" si="8"/>
        <v>687409.62097920058</v>
      </c>
      <c r="M24" s="3">
        <f t="shared" si="9"/>
        <v>58260.600000000093</v>
      </c>
    </row>
    <row r="25" spans="1:13" x14ac:dyDescent="0.2">
      <c r="A25" s="4" t="s">
        <v>35</v>
      </c>
      <c r="B25" s="5">
        <f>SUM(B4:B24)/21</f>
        <v>3894642.8571428573</v>
      </c>
      <c r="C25" s="5">
        <f t="shared" ref="C25:M25" si="11">SUM(C4:C24)/21</f>
        <v>3310446.4285714286</v>
      </c>
      <c r="D25" s="5">
        <f t="shared" si="11"/>
        <v>584196.42857142852</v>
      </c>
      <c r="E25" s="5">
        <f t="shared" si="11"/>
        <v>292098.21428571426</v>
      </c>
      <c r="F25" s="5">
        <f t="shared" si="11"/>
        <v>4556181.2845714288</v>
      </c>
      <c r="G25" s="5">
        <f t="shared" si="11"/>
        <v>3045610.7142857141</v>
      </c>
      <c r="H25" s="5">
        <f t="shared" si="11"/>
        <v>68342.719268571454</v>
      </c>
      <c r="I25" s="5">
        <f t="shared" si="11"/>
        <v>130503.0557952002</v>
      </c>
      <c r="J25" s="5">
        <f t="shared" si="11"/>
        <v>655862.3976109717</v>
      </c>
      <c r="K25" s="5">
        <f t="shared" si="11"/>
        <v>1054952.4418285724</v>
      </c>
      <c r="L25" s="5">
        <f t="shared" si="11"/>
        <v>827143.37760000071</v>
      </c>
      <c r="M25" s="5">
        <f t="shared" si="11"/>
        <v>70103.571428571478</v>
      </c>
    </row>
  </sheetData>
  <mergeCells count="1"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961B-73E3-EB46-84A3-34BEAC0C436F}">
  <dimension ref="B2:F26"/>
  <sheetViews>
    <sheetView topLeftCell="A5" workbookViewId="0">
      <selection activeCell="E30" sqref="E30"/>
    </sheetView>
  </sheetViews>
  <sheetFormatPr baseColWidth="10" defaultRowHeight="16" x14ac:dyDescent="0.2"/>
  <cols>
    <col min="3" max="3" width="21" bestFit="1" customWidth="1"/>
    <col min="4" max="4" width="25.33203125" bestFit="1" customWidth="1"/>
    <col min="5" max="5" width="20.83203125" bestFit="1" customWidth="1"/>
    <col min="6" max="6" width="27.6640625" customWidth="1"/>
  </cols>
  <sheetData>
    <row r="2" spans="2:6" x14ac:dyDescent="0.2">
      <c r="E2" s="8" t="s">
        <v>38</v>
      </c>
      <c r="F2" s="8"/>
    </row>
    <row r="3" spans="2:6" x14ac:dyDescent="0.2">
      <c r="C3" s="7" t="s">
        <v>34</v>
      </c>
      <c r="D3" s="7" t="s">
        <v>37</v>
      </c>
      <c r="E3" s="7" t="s">
        <v>39</v>
      </c>
      <c r="F3" s="7" t="s">
        <v>40</v>
      </c>
    </row>
    <row r="4" spans="2:6" ht="39" customHeight="1" x14ac:dyDescent="0.2">
      <c r="B4" s="2"/>
      <c r="C4" s="7"/>
      <c r="D4" s="7"/>
      <c r="E4" s="7"/>
      <c r="F4" s="7"/>
    </row>
    <row r="5" spans="2:6" x14ac:dyDescent="0.2">
      <c r="B5" s="2" t="s">
        <v>13</v>
      </c>
      <c r="C5" s="3">
        <v>2407200</v>
      </c>
      <c r="D5" s="3">
        <v>405375.28637153306</v>
      </c>
      <c r="E5" s="3">
        <v>511240.59678720031</v>
      </c>
      <c r="F5" s="3">
        <v>43329.600000000093</v>
      </c>
    </row>
    <row r="6" spans="2:6" x14ac:dyDescent="0.2">
      <c r="B6" s="2" t="s">
        <v>14</v>
      </c>
      <c r="C6" s="3">
        <v>2895700</v>
      </c>
      <c r="D6" s="3">
        <v>487639.25587655697</v>
      </c>
      <c r="E6" s="3">
        <v>614988.11736320052</v>
      </c>
      <c r="F6" s="3">
        <v>52122.600000000093</v>
      </c>
    </row>
    <row r="7" spans="2:6" x14ac:dyDescent="0.2">
      <c r="B7" s="2" t="s">
        <v>16</v>
      </c>
      <c r="C7" s="3">
        <v>2899800</v>
      </c>
      <c r="D7" s="3">
        <v>488329.70065643539</v>
      </c>
      <c r="E7" s="3">
        <v>615858.87444480043</v>
      </c>
      <c r="F7" s="3">
        <v>52196.399999999907</v>
      </c>
    </row>
    <row r="8" spans="2:6" x14ac:dyDescent="0.2">
      <c r="B8" s="2" t="s">
        <v>15</v>
      </c>
      <c r="C8" s="3">
        <v>6664800</v>
      </c>
      <c r="D8" s="3">
        <v>1122360.0899837958</v>
      </c>
      <c r="E8" s="3">
        <v>1415468.7310848013</v>
      </c>
      <c r="F8" s="3">
        <v>119966.40000000037</v>
      </c>
    </row>
    <row r="9" spans="2:6" x14ac:dyDescent="0.2">
      <c r="B9" s="2" t="s">
        <v>17</v>
      </c>
      <c r="C9" s="3">
        <v>3931200</v>
      </c>
      <c r="D9" s="3">
        <v>662018.66308730899</v>
      </c>
      <c r="E9" s="3">
        <v>834907.37541120034</v>
      </c>
      <c r="F9" s="3">
        <v>70761.600000000093</v>
      </c>
    </row>
    <row r="10" spans="2:6" x14ac:dyDescent="0.2">
      <c r="B10" s="2" t="s">
        <v>18</v>
      </c>
      <c r="C10" s="3">
        <v>3823100</v>
      </c>
      <c r="D10" s="3">
        <v>643814.49706173455</v>
      </c>
      <c r="E10" s="3">
        <v>811949.12162560038</v>
      </c>
      <c r="F10" s="3">
        <v>68815.799999999814</v>
      </c>
    </row>
    <row r="11" spans="2:6" x14ac:dyDescent="0.2">
      <c r="B11" s="2" t="s">
        <v>19</v>
      </c>
      <c r="C11" s="3">
        <v>3398000</v>
      </c>
      <c r="D11" s="3">
        <v>572227.1614699522</v>
      </c>
      <c r="E11" s="3">
        <v>721666.47884800052</v>
      </c>
      <c r="F11" s="3">
        <v>61164</v>
      </c>
    </row>
    <row r="12" spans="2:6" x14ac:dyDescent="0.2">
      <c r="B12" s="2" t="s">
        <v>20</v>
      </c>
      <c r="C12" s="3">
        <v>2798300</v>
      </c>
      <c r="D12" s="3">
        <v>471236.98232529941</v>
      </c>
      <c r="E12" s="3">
        <v>594302.32718080049</v>
      </c>
      <c r="F12" s="3">
        <v>50369.399999999907</v>
      </c>
    </row>
    <row r="13" spans="2:6" x14ac:dyDescent="0.2">
      <c r="B13" s="2" t="s">
        <v>21</v>
      </c>
      <c r="C13" s="3">
        <v>3282900</v>
      </c>
      <c r="D13" s="3">
        <v>552844.18728360988</v>
      </c>
      <c r="E13" s="3">
        <v>697221.56663040072</v>
      </c>
      <c r="F13" s="3">
        <v>59092.200000000186</v>
      </c>
    </row>
    <row r="14" spans="2:6" x14ac:dyDescent="0.2">
      <c r="B14" s="2" t="s">
        <v>22</v>
      </c>
      <c r="C14" s="3">
        <v>4040400</v>
      </c>
      <c r="D14" s="3">
        <v>680408.07039529004</v>
      </c>
      <c r="E14" s="3">
        <v>858099.24695040099</v>
      </c>
      <c r="F14" s="3">
        <v>72727.200000000186</v>
      </c>
    </row>
    <row r="15" spans="2:6" x14ac:dyDescent="0.2">
      <c r="B15" s="2" t="s">
        <v>23</v>
      </c>
      <c r="C15" s="3">
        <v>2964400</v>
      </c>
      <c r="D15" s="3">
        <v>499208.41596866579</v>
      </c>
      <c r="E15" s="3">
        <v>629578.60797440028</v>
      </c>
      <c r="F15" s="3">
        <v>53359.200000000186</v>
      </c>
    </row>
    <row r="16" spans="2:6" x14ac:dyDescent="0.2">
      <c r="B16" s="2" t="s">
        <v>24</v>
      </c>
      <c r="C16" s="3">
        <v>5818600</v>
      </c>
      <c r="D16" s="3">
        <v>979859.02346352697</v>
      </c>
      <c r="E16" s="3">
        <v>1235752.9646336008</v>
      </c>
      <c r="F16" s="3">
        <v>104734.79999999981</v>
      </c>
    </row>
    <row r="17" spans="2:6" x14ac:dyDescent="0.2">
      <c r="B17" s="2" t="s">
        <v>25</v>
      </c>
      <c r="C17" s="3">
        <v>8781100</v>
      </c>
      <c r="D17" s="3">
        <v>1478747.4772171269</v>
      </c>
      <c r="E17" s="3">
        <v>1864928.0510336002</v>
      </c>
      <c r="F17" s="3">
        <v>158059.79999999981</v>
      </c>
    </row>
    <row r="18" spans="2:6" x14ac:dyDescent="0.2">
      <c r="B18" s="2" t="s">
        <v>26</v>
      </c>
      <c r="C18" s="3">
        <v>2307500</v>
      </c>
      <c r="D18" s="3">
        <v>388585.69013888016</v>
      </c>
      <c r="E18" s="3">
        <v>490066.33312000055</v>
      </c>
      <c r="F18" s="3">
        <v>41535</v>
      </c>
    </row>
    <row r="19" spans="2:6" x14ac:dyDescent="0.2">
      <c r="B19" s="2" t="s">
        <v>27</v>
      </c>
      <c r="C19" s="3">
        <v>3822900</v>
      </c>
      <c r="D19" s="3">
        <v>643780.8168285701</v>
      </c>
      <c r="E19" s="3">
        <v>811906.64567040093</v>
      </c>
      <c r="F19" s="3">
        <v>68812.200000000186</v>
      </c>
    </row>
    <row r="20" spans="2:6" x14ac:dyDescent="0.2">
      <c r="B20" s="2" t="s">
        <v>28</v>
      </c>
      <c r="C20" s="3">
        <v>4537700</v>
      </c>
      <c r="D20" s="3">
        <v>764153.9701595651</v>
      </c>
      <c r="E20" s="3">
        <v>963715.70955520077</v>
      </c>
      <c r="F20" s="3">
        <v>81678.600000000093</v>
      </c>
    </row>
    <row r="21" spans="2:6" x14ac:dyDescent="0.2">
      <c r="B21" s="2" t="s">
        <v>29</v>
      </c>
      <c r="C21" s="3">
        <v>3670700</v>
      </c>
      <c r="D21" s="3">
        <v>618150.15939015721</v>
      </c>
      <c r="E21" s="3">
        <v>779582.44376320112</v>
      </c>
      <c r="F21" s="3">
        <v>66072.600000000093</v>
      </c>
    </row>
    <row r="22" spans="2:6" x14ac:dyDescent="0.2">
      <c r="B22" s="2" t="s">
        <v>30</v>
      </c>
      <c r="C22" s="3">
        <v>3906800</v>
      </c>
      <c r="D22" s="3">
        <v>657909.67464120348</v>
      </c>
      <c r="E22" s="3">
        <v>829725.30887680035</v>
      </c>
      <c r="F22" s="3">
        <v>70322.399999999907</v>
      </c>
    </row>
    <row r="23" spans="2:6" x14ac:dyDescent="0.2">
      <c r="B23" s="2" t="s">
        <v>31</v>
      </c>
      <c r="C23" s="3">
        <v>3278800</v>
      </c>
      <c r="D23" s="3">
        <v>552153.74250373128</v>
      </c>
      <c r="E23" s="3">
        <v>696350.80954880035</v>
      </c>
      <c r="F23" s="3">
        <v>59018.399999999907</v>
      </c>
    </row>
    <row r="24" spans="2:6" x14ac:dyDescent="0.2">
      <c r="B24" s="2" t="s">
        <v>32</v>
      </c>
      <c r="C24" s="3">
        <v>3320900</v>
      </c>
      <c r="D24" s="3">
        <v>559243.4315849219</v>
      </c>
      <c r="E24" s="3">
        <v>705291.99811840057</v>
      </c>
      <c r="F24" s="3">
        <v>59776.200000000186</v>
      </c>
    </row>
    <row r="25" spans="2:6" x14ac:dyDescent="0.2">
      <c r="B25" s="2" t="s">
        <v>33</v>
      </c>
      <c r="C25" s="3">
        <v>3236700</v>
      </c>
      <c r="D25" s="3">
        <v>545064.05342254101</v>
      </c>
      <c r="E25" s="3">
        <v>687409.62097920058</v>
      </c>
      <c r="F25" s="3">
        <v>58260.600000000093</v>
      </c>
    </row>
    <row r="26" spans="2:6" x14ac:dyDescent="0.2">
      <c r="B26" s="4" t="s">
        <v>35</v>
      </c>
      <c r="C26" s="5">
        <f>SUM(C5:C25)/21</f>
        <v>3894642.8571428573</v>
      </c>
      <c r="D26" s="5">
        <v>655862.3976109717</v>
      </c>
      <c r="E26" s="5">
        <v>827143.37760000071</v>
      </c>
      <c r="F26" s="5">
        <v>70103.571428571478</v>
      </c>
    </row>
  </sheetData>
  <mergeCells count="5">
    <mergeCell ref="C3:C4"/>
    <mergeCell ref="D3:D4"/>
    <mergeCell ref="E2:F2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Beräkning</vt:lpstr>
      <vt:lpstr>Tabell till PRM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Hasselvik</dc:creator>
  <cp:lastModifiedBy>Linda Hasselvik</cp:lastModifiedBy>
  <dcterms:created xsi:type="dcterms:W3CDTF">2026-03-03T08:51:54Z</dcterms:created>
  <dcterms:modified xsi:type="dcterms:W3CDTF">2026-03-06T08:38:45Z</dcterms:modified>
</cp:coreProperties>
</file>