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codeName="ThisWorkbook"/>
  <mc:AlternateContent xmlns:mc="http://schemas.openxmlformats.org/markup-compatibility/2006">
    <mc:Choice Requires="x15">
      <x15ac:absPath xmlns:x15ac="http://schemas.microsoft.com/office/spreadsheetml/2010/11/ac" url="/Users/ljof/Documents/Undersökningar/Ungas möjlighet att köpa boende/Vt. 26/"/>
    </mc:Choice>
  </mc:AlternateContent>
  <xr:revisionPtr revIDLastSave="0" documentId="13_ncr:1_{08B5314A-25A2-E34A-83F0-1C77E8CD5FCD}" xr6:coauthVersionLast="47" xr6:coauthVersionMax="47" xr10:uidLastSave="{00000000-0000-0000-0000-000000000000}"/>
  <bookViews>
    <workbookView xWindow="0" yWindow="600" windowWidth="28800" windowHeight="16100" xr2:uid="{00000000-000D-0000-FFFF-FFFF00000000}"/>
  </bookViews>
  <sheets>
    <sheet name="Beräkning" sheetId="4" r:id="rId1"/>
    <sheet name="Tabell 1 till prm" sheetId="7" r:id="rId2"/>
    <sheet name="Tabell 2 till prm"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0" i="4" l="1"/>
  <c r="F11" i="4"/>
  <c r="H11" i="4" s="1"/>
  <c r="N5" i="4"/>
  <c r="N6" i="4"/>
  <c r="N7" i="4"/>
  <c r="N8" i="4"/>
  <c r="N9" i="4"/>
  <c r="N10" i="4"/>
  <c r="N11" i="4"/>
  <c r="N12" i="4"/>
  <c r="N13" i="4"/>
  <c r="N14" i="4"/>
  <c r="N15" i="4"/>
  <c r="N16" i="4"/>
  <c r="N17" i="4"/>
  <c r="N18" i="4"/>
  <c r="N19" i="4"/>
  <c r="N20" i="4"/>
  <c r="N21" i="4"/>
  <c r="N22" i="4"/>
  <c r="N23" i="4"/>
  <c r="N24" i="4"/>
  <c r="N25" i="4"/>
  <c r="N26" i="4"/>
  <c r="N27" i="4"/>
  <c r="N28" i="4"/>
  <c r="N4" i="4"/>
  <c r="K5" i="4"/>
  <c r="L5" i="4" s="1"/>
  <c r="K6" i="4"/>
  <c r="K7" i="4"/>
  <c r="K8" i="4"/>
  <c r="K9" i="4"/>
  <c r="K10" i="4"/>
  <c r="K11" i="4"/>
  <c r="K12" i="4"/>
  <c r="K13" i="4"/>
  <c r="K14" i="4"/>
  <c r="K15" i="4"/>
  <c r="K16" i="4"/>
  <c r="K17" i="4"/>
  <c r="K18" i="4"/>
  <c r="K19" i="4"/>
  <c r="K20" i="4"/>
  <c r="K21" i="4"/>
  <c r="K22" i="4"/>
  <c r="K23" i="4"/>
  <c r="K24" i="4"/>
  <c r="K25" i="4"/>
  <c r="K26" i="4"/>
  <c r="K27" i="4"/>
  <c r="K28" i="4"/>
  <c r="K4" i="4"/>
  <c r="G11" i="4" l="1"/>
  <c r="F20" i="4"/>
  <c r="H20" i="4" s="1"/>
  <c r="O5" i="4"/>
  <c r="O6" i="4"/>
  <c r="O7" i="4"/>
  <c r="O8" i="4"/>
  <c r="O9" i="4"/>
  <c r="O10" i="4"/>
  <c r="O11" i="4"/>
  <c r="O12" i="4"/>
  <c r="O13" i="4"/>
  <c r="O14" i="4"/>
  <c r="O15" i="4"/>
  <c r="O16" i="4"/>
  <c r="O17" i="4"/>
  <c r="O18" i="4"/>
  <c r="O19" i="4"/>
  <c r="O20" i="4"/>
  <c r="O22" i="4"/>
  <c r="O23" i="4"/>
  <c r="O24" i="4"/>
  <c r="O25" i="4"/>
  <c r="O26" i="4"/>
  <c r="O27" i="4"/>
  <c r="O28" i="4"/>
  <c r="O4" i="4"/>
  <c r="L6" i="4"/>
  <c r="L7" i="4"/>
  <c r="L8" i="4"/>
  <c r="L9" i="4"/>
  <c r="L10" i="4"/>
  <c r="L11" i="4"/>
  <c r="L12" i="4"/>
  <c r="L13" i="4"/>
  <c r="L14" i="4"/>
  <c r="L15" i="4"/>
  <c r="L16" i="4"/>
  <c r="L17" i="4"/>
  <c r="L18" i="4"/>
  <c r="L19" i="4"/>
  <c r="L20" i="4"/>
  <c r="L21" i="4"/>
  <c r="L22" i="4"/>
  <c r="L23" i="4"/>
  <c r="L24" i="4"/>
  <c r="L25" i="4"/>
  <c r="L26" i="4"/>
  <c r="L27" i="4"/>
  <c r="L28" i="4"/>
  <c r="L4" i="4"/>
  <c r="I25" i="4"/>
  <c r="I5" i="4"/>
  <c r="I6" i="4"/>
  <c r="I7" i="4"/>
  <c r="I8" i="4"/>
  <c r="I9" i="4"/>
  <c r="I11" i="4"/>
  <c r="I12" i="4"/>
  <c r="I13" i="4"/>
  <c r="I14" i="4"/>
  <c r="I15" i="4"/>
  <c r="I16" i="4"/>
  <c r="I17" i="4"/>
  <c r="I18" i="4"/>
  <c r="I19" i="4"/>
  <c r="I20" i="4"/>
  <c r="I21" i="4"/>
  <c r="I22" i="4"/>
  <c r="I23" i="4"/>
  <c r="I24" i="4"/>
  <c r="I26" i="4"/>
  <c r="I27" i="4"/>
  <c r="I28" i="4"/>
  <c r="I4" i="4"/>
  <c r="F5" i="4"/>
  <c r="H5" i="4" s="1"/>
  <c r="F6" i="4"/>
  <c r="H6" i="4" s="1"/>
  <c r="F7" i="4"/>
  <c r="H7" i="4" s="1"/>
  <c r="F8" i="4"/>
  <c r="H8" i="4" s="1"/>
  <c r="F9" i="4"/>
  <c r="H9" i="4" s="1"/>
  <c r="F10" i="4"/>
  <c r="H10" i="4" s="1"/>
  <c r="F12" i="4"/>
  <c r="H12" i="4" s="1"/>
  <c r="F13" i="4"/>
  <c r="H13" i="4" s="1"/>
  <c r="F14" i="4"/>
  <c r="H14" i="4" s="1"/>
  <c r="F15" i="4"/>
  <c r="H15" i="4" s="1"/>
  <c r="F16" i="4"/>
  <c r="H16" i="4" s="1"/>
  <c r="F17" i="4"/>
  <c r="H17" i="4" s="1"/>
  <c r="F18" i="4"/>
  <c r="H18" i="4" s="1"/>
  <c r="F19" i="4"/>
  <c r="H19" i="4" s="1"/>
  <c r="G20" i="4"/>
  <c r="F21" i="4"/>
  <c r="H21" i="4" s="1"/>
  <c r="F22" i="4"/>
  <c r="H22" i="4" s="1"/>
  <c r="F23" i="4"/>
  <c r="H23" i="4" s="1"/>
  <c r="F24" i="4"/>
  <c r="H24" i="4" s="1"/>
  <c r="F25" i="4"/>
  <c r="H25" i="4" s="1"/>
  <c r="F26" i="4"/>
  <c r="H26" i="4" s="1"/>
  <c r="F27" i="4"/>
  <c r="H27" i="4" s="1"/>
  <c r="F28" i="4"/>
  <c r="H28" i="4" s="1"/>
  <c r="F4" i="4"/>
  <c r="H4" i="4" s="1"/>
  <c r="O21" i="4"/>
  <c r="G17" i="4" l="1"/>
  <c r="W17" i="4"/>
  <c r="V17" i="4"/>
  <c r="X17" i="4"/>
  <c r="U17" i="4"/>
  <c r="G8" i="4"/>
  <c r="V8" i="4"/>
  <c r="U8" i="4"/>
  <c r="W8" i="4"/>
  <c r="X8" i="4"/>
  <c r="G23" i="4"/>
  <c r="W23" i="4"/>
  <c r="U23" i="4"/>
  <c r="V23" i="4"/>
  <c r="X23" i="4"/>
  <c r="G14" i="4"/>
  <c r="W14" i="4"/>
  <c r="X14" i="4"/>
  <c r="U14" i="4"/>
  <c r="V14" i="4"/>
  <c r="X4" i="4"/>
  <c r="V4" i="4"/>
  <c r="U4" i="4"/>
  <c r="W4" i="4"/>
  <c r="G5" i="4"/>
  <c r="X5" i="4"/>
  <c r="U5" i="4"/>
  <c r="V5" i="4"/>
  <c r="W5" i="4"/>
  <c r="G25" i="4"/>
  <c r="V25" i="4"/>
  <c r="W25" i="4"/>
  <c r="X25" i="4"/>
  <c r="U25" i="4"/>
  <c r="G16" i="4"/>
  <c r="V16" i="4"/>
  <c r="W16" i="4"/>
  <c r="X16" i="4"/>
  <c r="U16" i="4"/>
  <c r="W7" i="4"/>
  <c r="X7" i="4"/>
  <c r="U7" i="4"/>
  <c r="V7" i="4"/>
  <c r="G22" i="4"/>
  <c r="W22" i="4"/>
  <c r="X22" i="4"/>
  <c r="U22" i="4"/>
  <c r="V22" i="4"/>
  <c r="G21" i="4"/>
  <c r="X21" i="4"/>
  <c r="U21" i="4"/>
  <c r="V21" i="4"/>
  <c r="W21" i="4"/>
  <c r="W11" i="4"/>
  <c r="V11" i="4"/>
  <c r="X11" i="4"/>
  <c r="U11" i="4"/>
  <c r="V20" i="4"/>
  <c r="W20" i="4"/>
  <c r="X20" i="4"/>
  <c r="U20" i="4"/>
  <c r="G9" i="4"/>
  <c r="V9" i="4"/>
  <c r="U9" i="4"/>
  <c r="W9" i="4"/>
  <c r="X9" i="4"/>
  <c r="G24" i="4"/>
  <c r="W24" i="4"/>
  <c r="X24" i="4"/>
  <c r="U24" i="4"/>
  <c r="V24" i="4"/>
  <c r="G15" i="4"/>
  <c r="W15" i="4"/>
  <c r="X15" i="4"/>
  <c r="U15" i="4"/>
  <c r="V15" i="4"/>
  <c r="G6" i="4"/>
  <c r="W6" i="4"/>
  <c r="X6" i="4"/>
  <c r="V6" i="4"/>
  <c r="U6" i="4"/>
  <c r="G13" i="4"/>
  <c r="X13" i="4"/>
  <c r="U13" i="4"/>
  <c r="V13" i="4"/>
  <c r="W13" i="4"/>
  <c r="G28" i="4"/>
  <c r="V28" i="4"/>
  <c r="X28" i="4"/>
  <c r="U28" i="4"/>
  <c r="W28" i="4"/>
  <c r="G12" i="4"/>
  <c r="U12" i="4"/>
  <c r="V12" i="4"/>
  <c r="W12" i="4"/>
  <c r="X12" i="4"/>
  <c r="G27" i="4"/>
  <c r="W27" i="4"/>
  <c r="X27" i="4"/>
  <c r="U27" i="4"/>
  <c r="V27" i="4"/>
  <c r="G19" i="4"/>
  <c r="W19" i="4"/>
  <c r="V19" i="4"/>
  <c r="X19" i="4"/>
  <c r="U19" i="4"/>
  <c r="G26" i="4"/>
  <c r="X26" i="4"/>
  <c r="U26" i="4"/>
  <c r="W26" i="4"/>
  <c r="V26" i="4"/>
  <c r="G18" i="4"/>
  <c r="X18" i="4"/>
  <c r="U18" i="4"/>
  <c r="V18" i="4"/>
  <c r="W18" i="4"/>
  <c r="G10" i="4"/>
  <c r="X10" i="4"/>
  <c r="U10" i="4"/>
  <c r="V10" i="4"/>
  <c r="W10" i="4"/>
  <c r="G7" i="4"/>
  <c r="P8" i="4"/>
  <c r="G4" i="4"/>
  <c r="P7" i="4"/>
  <c r="P9" i="4"/>
  <c r="P26" i="4"/>
  <c r="P19" i="4"/>
  <c r="P27" i="4"/>
  <c r="P10" i="4"/>
  <c r="P18" i="4"/>
  <c r="O29" i="4"/>
  <c r="P28" i="4"/>
  <c r="P20" i="4"/>
  <c r="P16" i="4"/>
  <c r="L29" i="4"/>
  <c r="P25" i="4"/>
  <c r="P24" i="4"/>
  <c r="P15" i="4"/>
  <c r="P22" i="4"/>
  <c r="P14" i="4"/>
  <c r="P21" i="4"/>
  <c r="P13" i="4"/>
  <c r="P12" i="4"/>
  <c r="P11" i="4"/>
  <c r="P23" i="4"/>
  <c r="P5" i="4"/>
  <c r="P6" i="4"/>
  <c r="P4" i="4"/>
  <c r="P17" i="4"/>
  <c r="P29" i="4" l="1"/>
</calcChain>
</file>

<file path=xl/sharedStrings.xml><?xml version="1.0" encoding="utf-8"?>
<sst xmlns="http://schemas.openxmlformats.org/spreadsheetml/2006/main" count="111" uniqueCount="52">
  <si>
    <t>Stockholm</t>
  </si>
  <si>
    <t>Göteborg</t>
  </si>
  <si>
    <t>Malmö</t>
  </si>
  <si>
    <t>Uppsala</t>
  </si>
  <si>
    <t>Linköping</t>
  </si>
  <si>
    <t>Örebro</t>
  </si>
  <si>
    <t>Västerås</t>
  </si>
  <si>
    <t xml:space="preserve">Helsingborg </t>
  </si>
  <si>
    <t xml:space="preserve">Norrköping </t>
  </si>
  <si>
    <t>Jönköping</t>
  </si>
  <si>
    <t>Kontantinsats 15 %</t>
  </si>
  <si>
    <t xml:space="preserve">Nacka </t>
  </si>
  <si>
    <t xml:space="preserve">Botkyrka </t>
  </si>
  <si>
    <t xml:space="preserve">Huddinge </t>
  </si>
  <si>
    <t>Lund</t>
  </si>
  <si>
    <t xml:space="preserve">Halmstad </t>
  </si>
  <si>
    <t>Haninge</t>
  </si>
  <si>
    <t>Umeå</t>
  </si>
  <si>
    <t>Södertälje</t>
  </si>
  <si>
    <t xml:space="preserve">Eskilstuna </t>
  </si>
  <si>
    <t xml:space="preserve">Karlstad </t>
  </si>
  <si>
    <t xml:space="preserve">Borås </t>
  </si>
  <si>
    <t xml:space="preserve">Gävle </t>
  </si>
  <si>
    <t>Genomsnittlig årsavgift per kvadrat</t>
  </si>
  <si>
    <t>Medelpris etta 35 kvm</t>
  </si>
  <si>
    <t>Genomsnittlig avgift per månad 35 kvm</t>
  </si>
  <si>
    <t>Etta</t>
  </si>
  <si>
    <t>Skillnad i medianinkomst mellan könen</t>
  </si>
  <si>
    <t>Inkomst man</t>
  </si>
  <si>
    <t>Inkomst kvinna</t>
  </si>
  <si>
    <t xml:space="preserve"> Genomsnittligt kvadratmeterpris </t>
  </si>
  <si>
    <t xml:space="preserve">Man </t>
  </si>
  <si>
    <t xml:space="preserve">Kvinna </t>
  </si>
  <si>
    <t>Årsinkomst median 2024</t>
  </si>
  <si>
    <t>Sundsvall</t>
  </si>
  <si>
    <t>Växjö</t>
  </si>
  <si>
    <t xml:space="preserve">Järfälla </t>
  </si>
  <si>
    <t xml:space="preserve">Månadslön 2025 </t>
  </si>
  <si>
    <t>Månadslön 2025</t>
  </si>
  <si>
    <t>Kontantinsats 10 %</t>
  </si>
  <si>
    <t>Uppräknat med 4,0 %</t>
  </si>
  <si>
    <t xml:space="preserve">Född 1999, 0 barn, tillsvidareanställd, anställd mer än 12 månader, inkomst i SEK, ensamstående, inget underhållsbidrag, inget andra boenden, ingen bil, inga andra lån, har ej gått i borgen, </t>
  </si>
  <si>
    <t>Uppgiften om genomsnittligt pris och avgift i respektive kommun kommer från Booli. Uppgifterna är hämtade den 21 maj 2026 och avser de då fyra föregående veckorna. Prisstatistiken avser kvadratmeterpris på bostadsrätter, inkl. nyproduktion. Avgiften är den genomsnittliga för sålda bostadsrätter.</t>
  </si>
  <si>
    <t>15% kontantinsats Får köpa etta för</t>
  </si>
  <si>
    <t>Pengar som saknas för att köpa etta med 10% kontantinsats</t>
  </si>
  <si>
    <t>Pengar som saknas för att köpa etta med 15% kontaintinsats</t>
  </si>
  <si>
    <t>10% kontantinsats Får köpa etta för</t>
  </si>
  <si>
    <t>Kontantinsats</t>
  </si>
  <si>
    <t>Kan ej köpa</t>
  </si>
  <si>
    <t>Kan köpa</t>
  </si>
  <si>
    <t>Möjlighet att köpa etta</t>
  </si>
  <si>
    <t>Järfälla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</si>
</sst>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 [$kr-41D]_-;\-* #,##0\ [$kr-41D]_-;_-* &quot;-&quot;??\ [$kr-41D]_-;_-@_-"/>
    <numFmt numFmtId="166" formatCode="#,##0\ &quot;kr&quot;"/>
  </numFmts>
  <fonts count="13" x14ac:knownFonts="1">
    <font>
      <sz val="11"/>
      <name val="SBAB"/>
      <family val="2"/>
      <scheme val="minor"/>
    </font>
    <font>
      <b/>
      <sz val="11"/>
      <color theme="1"/>
      <name val="SBAB"/>
      <family val="2"/>
      <scheme val="minor"/>
    </font>
    <font>
      <sz val="18"/>
      <color theme="1"/>
      <name val="SBAB Display"/>
      <family val="2"/>
      <scheme val="major"/>
    </font>
    <font>
      <b/>
      <sz val="15"/>
      <color theme="1"/>
      <name val="SBAB"/>
      <family val="2"/>
      <scheme val="minor"/>
    </font>
    <font>
      <b/>
      <sz val="13"/>
      <color theme="1"/>
      <name val="SBAB"/>
      <family val="2"/>
      <scheme val="minor"/>
    </font>
    <font>
      <sz val="11"/>
      <name val="SBAB"/>
      <family val="2"/>
      <scheme val="minor"/>
    </font>
    <font>
      <sz val="11"/>
      <color theme="0"/>
      <name val="SBAB Display"/>
      <scheme val="major"/>
    </font>
    <font>
      <sz val="11"/>
      <color theme="1"/>
      <name val="SBAB"/>
      <scheme val="minor"/>
    </font>
    <font>
      <sz val="11"/>
      <color theme="0"/>
      <name val="SBAB"/>
      <family val="2"/>
      <scheme val="minor"/>
    </font>
    <font>
      <b/>
      <sz val="11"/>
      <name val="SBAB"/>
      <scheme val="minor"/>
    </font>
    <font>
      <sz val="11"/>
      <color theme="1"/>
      <name val="SBAB"/>
      <family val="2"/>
      <scheme val="minor"/>
    </font>
    <font>
      <b/>
      <sz val="11"/>
      <color theme="1"/>
      <name val="SBAB Display"/>
      <scheme val="major"/>
    </font>
    <font>
      <sz val="11"/>
      <color rgb="FF000000"/>
      <name val="Calibri"/>
      <family val="2"/>
    </font>
  </fonts>
  <fills count="6">
    <fill>
      <patternFill patternType="none"/>
    </fill>
    <fill>
      <patternFill patternType="gray125"/>
    </fill>
    <fill>
      <patternFill patternType="solid">
        <fgColor rgb="FFFF0000"/>
        <bgColor indexed="64"/>
      </patternFill>
    </fill>
    <fill>
      <patternFill patternType="solid">
        <fgColor theme="4"/>
        <bgColor indexed="64"/>
      </patternFill>
    </fill>
    <fill>
      <patternFill patternType="solid">
        <fgColor rgb="FF00B05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1" fillId="0" borderId="3" applyNumberFormat="0" applyFill="0" applyAlignment="0" applyProtection="0"/>
    <xf numFmtId="0" fontId="1"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53">
    <xf numFmtId="0" fontId="0" fillId="0" borderId="0" xfId="0"/>
    <xf numFmtId="0" fontId="0" fillId="0" borderId="4" xfId="0" applyBorder="1"/>
    <xf numFmtId="165" fontId="7" fillId="0" borderId="4" xfId="6" applyNumberFormat="1" applyFont="1" applyFill="1" applyBorder="1" applyAlignment="1">
      <alignment horizontal="left" wrapText="1"/>
    </xf>
    <xf numFmtId="165" fontId="7" fillId="0" borderId="4" xfId="0" applyNumberFormat="1" applyFont="1" applyBorder="1"/>
    <xf numFmtId="0" fontId="0" fillId="0" borderId="5" xfId="0" applyBorder="1"/>
    <xf numFmtId="0" fontId="0" fillId="0" borderId="6" xfId="0" applyBorder="1"/>
    <xf numFmtId="0" fontId="0" fillId="0" borderId="7" xfId="0" applyBorder="1"/>
    <xf numFmtId="0" fontId="7" fillId="5" borderId="4" xfId="0" applyFont="1" applyFill="1" applyBorder="1" applyAlignment="1">
      <alignment vertical="center" wrapText="1"/>
    </xf>
    <xf numFmtId="165" fontId="7" fillId="5" borderId="4" xfId="6" applyNumberFormat="1" applyFont="1" applyFill="1" applyBorder="1" applyAlignment="1">
      <alignment horizontal="left" wrapText="1"/>
    </xf>
    <xf numFmtId="165" fontId="7" fillId="5" borderId="4" xfId="0" applyNumberFormat="1" applyFont="1" applyFill="1" applyBorder="1"/>
    <xf numFmtId="165" fontId="0" fillId="0" borderId="4" xfId="0" applyNumberFormat="1" applyBorder="1"/>
    <xf numFmtId="165" fontId="9" fillId="0" borderId="4" xfId="0" applyNumberFormat="1" applyFont="1" applyBorder="1"/>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164" fontId="6" fillId="3" borderId="4" xfId="6" applyNumberFormat="1" applyFont="1" applyFill="1" applyBorder="1" applyAlignment="1">
      <alignment horizontal="center" vertical="center" wrapText="1"/>
    </xf>
    <xf numFmtId="0" fontId="0" fillId="0" borderId="0" xfId="0" applyAlignment="1">
      <alignment horizontal="center" vertical="center"/>
    </xf>
    <xf numFmtId="0" fontId="0" fillId="3" borderId="4" xfId="0" applyFill="1" applyBorder="1" applyAlignment="1">
      <alignment horizontal="center" vertical="center"/>
    </xf>
    <xf numFmtId="0" fontId="6" fillId="3" borderId="6" xfId="0" applyFont="1" applyFill="1" applyBorder="1" applyAlignment="1">
      <alignment horizontal="center" vertical="center" wrapText="1"/>
    </xf>
    <xf numFmtId="0" fontId="7" fillId="0" borderId="4" xfId="0" applyFont="1" applyBorder="1" applyAlignment="1">
      <alignment vertical="center" wrapText="1"/>
    </xf>
    <xf numFmtId="0" fontId="11" fillId="0" borderId="4" xfId="0" applyFont="1" applyBorder="1" applyAlignment="1">
      <alignment horizontal="center" vertical="center"/>
    </xf>
    <xf numFmtId="9" fontId="10" fillId="2" borderId="4" xfId="7" applyFont="1" applyFill="1" applyBorder="1"/>
    <xf numFmtId="9" fontId="10" fillId="4" borderId="4" xfId="7" applyFont="1" applyFill="1" applyBorder="1"/>
    <xf numFmtId="0" fontId="12" fillId="0" borderId="0" xfId="0" applyFont="1"/>
    <xf numFmtId="166" fontId="12" fillId="0" borderId="0" xfId="0" applyNumberFormat="1" applyFont="1"/>
    <xf numFmtId="3" fontId="0" fillId="0" borderId="0" xfId="0" applyNumberFormat="1"/>
    <xf numFmtId="165" fontId="0" fillId="2" borderId="0" xfId="0" applyNumberFormat="1" applyFill="1"/>
    <xf numFmtId="0" fontId="7" fillId="0" borderId="0" xfId="0" applyFont="1" applyAlignment="1">
      <alignment vertical="center" wrapText="1"/>
    </xf>
    <xf numFmtId="9" fontId="9" fillId="0" borderId="4" xfId="0" applyNumberFormat="1" applyFont="1" applyBorder="1" applyAlignment="1">
      <alignment horizontal="center" vertical="center"/>
    </xf>
    <xf numFmtId="165" fontId="0" fillId="4" borderId="0" xfId="0" applyNumberFormat="1" applyFill="1"/>
    <xf numFmtId="0" fontId="0" fillId="4" borderId="0" xfId="0" applyFill="1"/>
    <xf numFmtId="0" fontId="0" fillId="2" borderId="0" xfId="0" applyFill="1"/>
    <xf numFmtId="0" fontId="8"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0" borderId="4" xfId="0" applyFont="1" applyBorder="1" applyAlignment="1">
      <alignment horizontal="center" vertical="center"/>
    </xf>
    <xf numFmtId="0" fontId="0" fillId="0" borderId="0" xfId="0" applyFill="1"/>
    <xf numFmtId="0" fontId="0" fillId="0" borderId="8" xfId="0" applyBorder="1" applyAlignment="1">
      <alignment horizont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11" xfId="0" applyBorder="1" applyAlignment="1">
      <alignment horizontal="center"/>
    </xf>
    <xf numFmtId="0" fontId="11" fillId="0" borderId="12" xfId="0" applyFont="1" applyBorder="1" applyAlignment="1">
      <alignment horizontal="center" vertical="center"/>
    </xf>
    <xf numFmtId="0" fontId="7" fillId="5" borderId="11" xfId="0" applyFont="1" applyFill="1" applyBorder="1" applyAlignment="1">
      <alignment vertical="center" wrapText="1"/>
    </xf>
    <xf numFmtId="9" fontId="10" fillId="2" borderId="12" xfId="7" applyFont="1" applyFill="1" applyBorder="1"/>
    <xf numFmtId="9" fontId="10" fillId="4" borderId="12" xfId="7" applyFont="1" applyFill="1" applyBorder="1"/>
    <xf numFmtId="0" fontId="7" fillId="0" borderId="11" xfId="0" applyFont="1" applyBorder="1" applyAlignment="1">
      <alignment vertical="center" wrapText="1"/>
    </xf>
    <xf numFmtId="0" fontId="7" fillId="0" borderId="13" xfId="0" applyFont="1" applyBorder="1" applyAlignment="1">
      <alignment vertical="center" wrapText="1"/>
    </xf>
    <xf numFmtId="9" fontId="10" fillId="4" borderId="14" xfId="7" applyFont="1" applyFill="1" applyBorder="1"/>
    <xf numFmtId="9" fontId="10" fillId="4" borderId="15" xfId="7" applyFont="1" applyFill="1" applyBorder="1"/>
    <xf numFmtId="0" fontId="0" fillId="0" borderId="4" xfId="0" applyBorder="1" applyAlignment="1">
      <alignment horizontal="center" vertical="center"/>
    </xf>
    <xf numFmtId="3" fontId="0" fillId="0" borderId="4" xfId="0" applyNumberFormat="1" applyBorder="1"/>
  </cellXfs>
  <cellStyles count="8">
    <cellStyle name="Normal" xfId="0" builtinId="0" customBuiltin="1"/>
    <cellStyle name="Procent" xfId="7" builtinId="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Tusental" xfId="6" builtinId="3"/>
  </cellStyles>
  <dxfs count="0"/>
  <tableStyles count="0" defaultTableStyle="TableStyleMedium2" defaultPivotStyle="PivotStyleLight16"/>
  <colors>
    <mruColors>
      <color rgb="FFB9FFB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SBAB">
      <a:dk1>
        <a:srgbClr val="101010"/>
      </a:dk1>
      <a:lt1>
        <a:sysClr val="window" lastClr="FFFFFF"/>
      </a:lt1>
      <a:dk2>
        <a:srgbClr val="F0F0F0"/>
      </a:dk2>
      <a:lt2>
        <a:srgbClr val="949494"/>
      </a:lt2>
      <a:accent1>
        <a:srgbClr val="FF620F"/>
      </a:accent1>
      <a:accent2>
        <a:srgbClr val="FFCF0E"/>
      </a:accent2>
      <a:accent3>
        <a:srgbClr val="00A300"/>
      </a:accent3>
      <a:accent4>
        <a:srgbClr val="FF99AC"/>
      </a:accent4>
      <a:accent5>
        <a:srgbClr val="238CE2"/>
      </a:accent5>
      <a:accent6>
        <a:srgbClr val="E81605"/>
      </a:accent6>
      <a:hlink>
        <a:srgbClr val="101010"/>
      </a:hlink>
      <a:folHlink>
        <a:srgbClr val="101010"/>
      </a:folHlink>
    </a:clrScheme>
    <a:fontScheme name="SBAB">
      <a:majorFont>
        <a:latin typeface="SBAB Display"/>
        <a:ea typeface=""/>
        <a:cs typeface=""/>
      </a:majorFont>
      <a:minorFont>
        <a:latin typeface="SBA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9DE2-2A92-434C-9350-33F095F15E83}">
  <dimension ref="B1:X32"/>
  <sheetViews>
    <sheetView tabSelected="1" zoomScale="136" zoomScaleNormal="136" workbookViewId="0">
      <pane xSplit="3" ySplit="3" topLeftCell="I7" activePane="bottomRight" state="frozen"/>
      <selection pane="topRight" activeCell="D1" sqref="D1"/>
      <selection pane="bottomLeft" activeCell="A4" sqref="A4"/>
      <selection pane="bottomRight" activeCell="O9" sqref="O9"/>
    </sheetView>
  </sheetViews>
  <sheetFormatPr baseColWidth="10" defaultColWidth="8.7109375" defaultRowHeight="15" x14ac:dyDescent="0.2"/>
  <cols>
    <col min="1" max="1" width="6.28515625" customWidth="1"/>
    <col min="2" max="2" width="4.5703125" customWidth="1"/>
    <col min="3" max="3" width="16.5703125" customWidth="1"/>
    <col min="4" max="4" width="14.42578125" bestFit="1" customWidth="1"/>
    <col min="5" max="5" width="15.42578125" customWidth="1"/>
    <col min="6" max="6" width="18.7109375" customWidth="1"/>
    <col min="7" max="8" width="15.85546875" customWidth="1"/>
    <col min="9" max="9" width="17.42578125" customWidth="1"/>
    <col min="10" max="10" width="21.7109375" style="1" bestFit="1" customWidth="1"/>
    <col min="11" max="11" width="18" style="1" customWidth="1"/>
    <col min="12" max="12" width="13.7109375" style="1" bestFit="1" customWidth="1"/>
    <col min="13" max="13" width="19.28515625" style="1" bestFit="1" customWidth="1"/>
    <col min="14" max="14" width="17.7109375" style="1" customWidth="1"/>
    <col min="15" max="15" width="13.42578125" style="1" bestFit="1" customWidth="1"/>
    <col min="16" max="16" width="13.42578125" style="1" customWidth="1"/>
    <col min="21" max="21" width="11.5703125" bestFit="1" customWidth="1"/>
    <col min="22" max="22" width="11.85546875" bestFit="1" customWidth="1"/>
    <col min="23" max="23" width="11" bestFit="1" customWidth="1"/>
    <col min="24" max="24" width="11.85546875" bestFit="1" customWidth="1"/>
  </cols>
  <sheetData>
    <row r="1" spans="2:24" x14ac:dyDescent="0.2">
      <c r="J1" s="4"/>
      <c r="K1" s="5"/>
      <c r="L1" s="6"/>
      <c r="M1" s="4"/>
      <c r="N1" s="5"/>
      <c r="O1" s="6"/>
      <c r="P1" s="6"/>
    </row>
    <row r="2" spans="2:24" s="15" customFormat="1" ht="48" x14ac:dyDescent="0.2">
      <c r="C2" s="16"/>
      <c r="D2" s="16"/>
      <c r="E2" s="16"/>
      <c r="F2" s="31" t="s">
        <v>26</v>
      </c>
      <c r="G2" s="31"/>
      <c r="H2" s="31"/>
      <c r="I2" s="31"/>
      <c r="J2" s="32" t="s">
        <v>28</v>
      </c>
      <c r="K2" s="33"/>
      <c r="L2" s="34"/>
      <c r="M2" s="32" t="s">
        <v>29</v>
      </c>
      <c r="N2" s="33"/>
      <c r="O2" s="34"/>
      <c r="P2" s="17" t="s">
        <v>27</v>
      </c>
      <c r="Q2" s="35" t="s">
        <v>43</v>
      </c>
      <c r="R2" s="36"/>
      <c r="S2" s="35" t="s">
        <v>46</v>
      </c>
      <c r="T2" s="36"/>
      <c r="U2" s="35" t="s">
        <v>45</v>
      </c>
      <c r="V2" s="36"/>
      <c r="W2" s="35" t="s">
        <v>44</v>
      </c>
      <c r="X2" s="36"/>
    </row>
    <row r="3" spans="2:24" s="15" customFormat="1" ht="44" customHeight="1" x14ac:dyDescent="0.2">
      <c r="C3" s="13"/>
      <c r="D3" s="13" t="s">
        <v>30</v>
      </c>
      <c r="E3" s="13" t="s">
        <v>23</v>
      </c>
      <c r="F3" s="14" t="s">
        <v>24</v>
      </c>
      <c r="G3" s="14" t="s">
        <v>10</v>
      </c>
      <c r="H3" s="14" t="s">
        <v>39</v>
      </c>
      <c r="I3" s="13" t="s">
        <v>25</v>
      </c>
      <c r="J3" s="13" t="s">
        <v>33</v>
      </c>
      <c r="K3" s="13" t="s">
        <v>40</v>
      </c>
      <c r="L3" s="12" t="s">
        <v>37</v>
      </c>
      <c r="M3" s="13" t="s">
        <v>33</v>
      </c>
      <c r="N3" s="13" t="s">
        <v>40</v>
      </c>
      <c r="O3" s="12" t="s">
        <v>38</v>
      </c>
      <c r="P3" s="12"/>
      <c r="Q3" s="12" t="s">
        <v>31</v>
      </c>
      <c r="R3" s="12" t="s">
        <v>32</v>
      </c>
      <c r="S3" s="12" t="s">
        <v>31</v>
      </c>
      <c r="T3" s="12" t="s">
        <v>32</v>
      </c>
      <c r="U3" s="12" t="s">
        <v>31</v>
      </c>
      <c r="V3" s="12" t="s">
        <v>32</v>
      </c>
      <c r="W3" s="12" t="s">
        <v>31</v>
      </c>
      <c r="X3" s="12" t="s">
        <v>32</v>
      </c>
    </row>
    <row r="4" spans="2:24" ht="16" x14ac:dyDescent="0.2">
      <c r="B4">
        <v>1</v>
      </c>
      <c r="C4" s="7" t="s">
        <v>0</v>
      </c>
      <c r="D4" s="22">
        <v>95400</v>
      </c>
      <c r="E4" s="22">
        <v>831</v>
      </c>
      <c r="F4" s="2">
        <f t="shared" ref="F4:F28" si="0">D4*35</f>
        <v>3339000</v>
      </c>
      <c r="G4" s="8">
        <f>F4*0.15</f>
        <v>500850</v>
      </c>
      <c r="H4" s="8">
        <f>F4*0.1</f>
        <v>333900</v>
      </c>
      <c r="I4" s="8">
        <f t="shared" ref="I4:I28" si="1">(E4*35)/12</f>
        <v>2423.75</v>
      </c>
      <c r="J4" s="23">
        <v>376800</v>
      </c>
      <c r="K4" s="8">
        <f>J4*1.04</f>
        <v>391872</v>
      </c>
      <c r="L4" s="9">
        <f t="shared" ref="L4:L17" si="2">K4/12</f>
        <v>32656</v>
      </c>
      <c r="M4" s="23">
        <v>353900</v>
      </c>
      <c r="N4" s="3">
        <f>M4*1.04</f>
        <v>368056</v>
      </c>
      <c r="O4" s="3">
        <f t="shared" ref="O4:O17" si="3">N4/12</f>
        <v>30671.333333333332</v>
      </c>
      <c r="P4" s="3">
        <f>L4-O4</f>
        <v>1984.6666666666679</v>
      </c>
      <c r="Q4" s="24">
        <v>2650850</v>
      </c>
      <c r="R4" s="24">
        <v>2520850</v>
      </c>
      <c r="S4" s="24">
        <v>2483900</v>
      </c>
      <c r="T4" s="24">
        <v>2353900</v>
      </c>
      <c r="U4" s="25">
        <f>$F4-Q4</f>
        <v>688150</v>
      </c>
      <c r="V4" s="25">
        <f t="shared" ref="V4:V28" si="4">F4-R4</f>
        <v>818150</v>
      </c>
      <c r="W4" s="25">
        <f>F$4-S4</f>
        <v>855100</v>
      </c>
      <c r="X4" s="25">
        <f t="shared" ref="X4:X28" si="5">F4-T4</f>
        <v>985100</v>
      </c>
    </row>
    <row r="5" spans="2:24" ht="16" x14ac:dyDescent="0.2">
      <c r="B5">
        <v>2</v>
      </c>
      <c r="C5" s="7" t="s">
        <v>1</v>
      </c>
      <c r="D5" s="22">
        <v>53300</v>
      </c>
      <c r="E5" s="22">
        <v>873</v>
      </c>
      <c r="F5" s="2">
        <f t="shared" si="0"/>
        <v>1865500</v>
      </c>
      <c r="G5" s="8">
        <f t="shared" ref="G5:G28" si="6">F5*0.15</f>
        <v>279825</v>
      </c>
      <c r="H5" s="8">
        <f t="shared" ref="H5:H28" si="7">F5*0.1</f>
        <v>186550</v>
      </c>
      <c r="I5" s="8">
        <f t="shared" si="1"/>
        <v>2546.25</v>
      </c>
      <c r="J5" s="23">
        <v>363300</v>
      </c>
      <c r="K5" s="8">
        <f t="shared" ref="K5:K28" si="8">J5*1.04</f>
        <v>377832</v>
      </c>
      <c r="L5" s="9">
        <f>K5/12</f>
        <v>31486</v>
      </c>
      <c r="M5" s="23">
        <v>299400</v>
      </c>
      <c r="N5" s="3">
        <f t="shared" ref="N5:N28" si="9">M5*1.04</f>
        <v>311376</v>
      </c>
      <c r="O5" s="3">
        <f t="shared" si="3"/>
        <v>25948</v>
      </c>
      <c r="P5" s="3">
        <f t="shared" ref="P5:P28" si="10">L5-O5</f>
        <v>5538</v>
      </c>
      <c r="Q5" s="24">
        <v>2319825</v>
      </c>
      <c r="R5" s="24">
        <v>1589825</v>
      </c>
      <c r="S5" s="24">
        <v>2155500</v>
      </c>
      <c r="T5" s="24">
        <v>1496550</v>
      </c>
      <c r="U5" s="28">
        <f>$F5-Q5</f>
        <v>-454325</v>
      </c>
      <c r="V5" s="25">
        <f t="shared" si="4"/>
        <v>275675</v>
      </c>
      <c r="W5" s="28">
        <f>$F5-S5</f>
        <v>-290000</v>
      </c>
      <c r="X5" s="25">
        <f t="shared" si="5"/>
        <v>368950</v>
      </c>
    </row>
    <row r="6" spans="2:24" ht="16" x14ac:dyDescent="0.2">
      <c r="B6">
        <v>3</v>
      </c>
      <c r="C6" s="7" t="s">
        <v>2</v>
      </c>
      <c r="D6" s="22">
        <v>36700</v>
      </c>
      <c r="E6" s="22">
        <v>903</v>
      </c>
      <c r="F6" s="2">
        <f t="shared" si="0"/>
        <v>1284500</v>
      </c>
      <c r="G6" s="8">
        <f t="shared" si="6"/>
        <v>192675</v>
      </c>
      <c r="H6" s="8">
        <f t="shared" si="7"/>
        <v>128450</v>
      </c>
      <c r="I6" s="8">
        <f t="shared" si="1"/>
        <v>2633.75</v>
      </c>
      <c r="J6" s="23">
        <v>339300</v>
      </c>
      <c r="K6" s="8">
        <f t="shared" si="8"/>
        <v>352872</v>
      </c>
      <c r="L6" s="9">
        <f t="shared" si="2"/>
        <v>29406</v>
      </c>
      <c r="M6" s="23">
        <v>285500</v>
      </c>
      <c r="N6" s="3">
        <f t="shared" si="9"/>
        <v>296920</v>
      </c>
      <c r="O6" s="3">
        <f t="shared" si="3"/>
        <v>24743.333333333332</v>
      </c>
      <c r="P6" s="3">
        <f t="shared" si="10"/>
        <v>4662.6666666666679</v>
      </c>
      <c r="Q6" s="24">
        <v>1922675</v>
      </c>
      <c r="R6" s="24">
        <v>1317675</v>
      </c>
      <c r="S6" s="24">
        <v>1283450</v>
      </c>
      <c r="T6" s="24">
        <v>1253450</v>
      </c>
      <c r="U6" s="28">
        <f t="shared" ref="U6:U28" si="11">$F6-Q6</f>
        <v>-638175</v>
      </c>
      <c r="V6" s="28">
        <f t="shared" si="4"/>
        <v>-33175</v>
      </c>
      <c r="W6" s="28">
        <f>$F6-S6</f>
        <v>1050</v>
      </c>
      <c r="X6" s="25">
        <f t="shared" si="5"/>
        <v>31050</v>
      </c>
    </row>
    <row r="7" spans="2:24" ht="16" x14ac:dyDescent="0.2">
      <c r="B7">
        <v>4</v>
      </c>
      <c r="C7" s="7" t="s">
        <v>3</v>
      </c>
      <c r="D7" s="22">
        <v>42000</v>
      </c>
      <c r="E7" s="22">
        <v>856</v>
      </c>
      <c r="F7" s="2">
        <f t="shared" si="0"/>
        <v>1470000</v>
      </c>
      <c r="G7" s="8">
        <f t="shared" si="6"/>
        <v>220500</v>
      </c>
      <c r="H7" s="8">
        <f t="shared" si="7"/>
        <v>147000</v>
      </c>
      <c r="I7" s="8">
        <f t="shared" si="1"/>
        <v>2496.6666666666665</v>
      </c>
      <c r="J7" s="23">
        <v>311100</v>
      </c>
      <c r="K7" s="8">
        <f t="shared" si="8"/>
        <v>323544</v>
      </c>
      <c r="L7" s="9">
        <f t="shared" si="2"/>
        <v>26962</v>
      </c>
      <c r="M7" s="23">
        <v>246600</v>
      </c>
      <c r="N7" s="3">
        <f t="shared" si="9"/>
        <v>256464</v>
      </c>
      <c r="O7" s="3">
        <f t="shared" si="3"/>
        <v>21372</v>
      </c>
      <c r="P7" s="3">
        <f t="shared" si="10"/>
        <v>5590</v>
      </c>
      <c r="Q7" s="24">
        <v>1680500</v>
      </c>
      <c r="R7" s="24">
        <v>900500</v>
      </c>
      <c r="S7" s="24">
        <v>1467000</v>
      </c>
      <c r="T7" s="24">
        <v>827000</v>
      </c>
      <c r="U7" s="28">
        <f>$F7-Q7</f>
        <v>-210500</v>
      </c>
      <c r="V7" s="25">
        <f t="shared" si="4"/>
        <v>569500</v>
      </c>
      <c r="W7" s="28">
        <f t="shared" ref="W7:W28" si="12">$F7-S7</f>
        <v>3000</v>
      </c>
      <c r="X7" s="25">
        <f t="shared" si="5"/>
        <v>643000</v>
      </c>
    </row>
    <row r="8" spans="2:24" ht="16" x14ac:dyDescent="0.2">
      <c r="B8">
        <v>5</v>
      </c>
      <c r="C8" s="7" t="s">
        <v>4</v>
      </c>
      <c r="D8" s="22">
        <v>31700</v>
      </c>
      <c r="E8" s="22">
        <v>818</v>
      </c>
      <c r="F8" s="2">
        <f t="shared" si="0"/>
        <v>1109500</v>
      </c>
      <c r="G8" s="8">
        <f t="shared" si="6"/>
        <v>166425</v>
      </c>
      <c r="H8" s="8">
        <f t="shared" si="7"/>
        <v>110950</v>
      </c>
      <c r="I8" s="8">
        <f t="shared" si="1"/>
        <v>2385.8333333333335</v>
      </c>
      <c r="J8" s="23">
        <v>345700</v>
      </c>
      <c r="K8" s="8">
        <f t="shared" si="8"/>
        <v>359528</v>
      </c>
      <c r="L8" s="9">
        <f t="shared" si="2"/>
        <v>29960.666666666668</v>
      </c>
      <c r="M8" s="23">
        <v>280000</v>
      </c>
      <c r="N8" s="3">
        <f t="shared" si="9"/>
        <v>291200</v>
      </c>
      <c r="O8" s="3">
        <f t="shared" si="3"/>
        <v>24266.666666666668</v>
      </c>
      <c r="P8" s="3">
        <f t="shared" si="10"/>
        <v>5694</v>
      </c>
      <c r="Q8" s="24">
        <v>1661425</v>
      </c>
      <c r="R8" s="24">
        <v>1291425</v>
      </c>
      <c r="S8" s="24">
        <v>1849500</v>
      </c>
      <c r="T8" s="24">
        <v>1105950</v>
      </c>
      <c r="U8" s="28">
        <f t="shared" si="11"/>
        <v>-551925</v>
      </c>
      <c r="V8" s="28">
        <f t="shared" si="4"/>
        <v>-181925</v>
      </c>
      <c r="W8" s="28">
        <f t="shared" si="12"/>
        <v>-740000</v>
      </c>
      <c r="X8" s="28">
        <f t="shared" si="5"/>
        <v>3550</v>
      </c>
    </row>
    <row r="9" spans="2:24" ht="16" x14ac:dyDescent="0.2">
      <c r="B9">
        <v>6</v>
      </c>
      <c r="C9" s="7" t="s">
        <v>6</v>
      </c>
      <c r="D9" s="22">
        <v>23600</v>
      </c>
      <c r="E9" s="22">
        <v>825</v>
      </c>
      <c r="F9" s="2">
        <f t="shared" si="0"/>
        <v>826000</v>
      </c>
      <c r="G9" s="8">
        <f t="shared" si="6"/>
        <v>123900</v>
      </c>
      <c r="H9" s="8">
        <f t="shared" si="7"/>
        <v>82600</v>
      </c>
      <c r="I9" s="8">
        <f t="shared" si="1"/>
        <v>2406.25</v>
      </c>
      <c r="J9" s="23">
        <v>371000</v>
      </c>
      <c r="K9" s="8">
        <f t="shared" si="8"/>
        <v>385840</v>
      </c>
      <c r="L9" s="9">
        <f t="shared" si="2"/>
        <v>32153.333333333332</v>
      </c>
      <c r="M9" s="23">
        <v>290500</v>
      </c>
      <c r="N9" s="3">
        <f t="shared" si="9"/>
        <v>302120</v>
      </c>
      <c r="O9" s="3">
        <f t="shared" si="3"/>
        <v>25176.666666666668</v>
      </c>
      <c r="P9" s="3">
        <f t="shared" si="10"/>
        <v>6976.6666666666642</v>
      </c>
      <c r="Q9" s="24">
        <v>1238900</v>
      </c>
      <c r="R9" s="24">
        <v>1238900</v>
      </c>
      <c r="S9" s="24">
        <v>822600</v>
      </c>
      <c r="T9" s="24">
        <v>822600</v>
      </c>
      <c r="U9" s="28">
        <f t="shared" si="11"/>
        <v>-412900</v>
      </c>
      <c r="V9" s="28">
        <f t="shared" si="4"/>
        <v>-412900</v>
      </c>
      <c r="W9" s="28">
        <f t="shared" si="12"/>
        <v>3400</v>
      </c>
      <c r="X9" s="28">
        <f t="shared" si="5"/>
        <v>3400</v>
      </c>
    </row>
    <row r="10" spans="2:24" ht="16" x14ac:dyDescent="0.2">
      <c r="B10">
        <v>7</v>
      </c>
      <c r="C10" s="7" t="s">
        <v>5</v>
      </c>
      <c r="D10" s="22">
        <v>26000</v>
      </c>
      <c r="E10" s="22">
        <v>856</v>
      </c>
      <c r="F10" s="2">
        <f t="shared" si="0"/>
        <v>910000</v>
      </c>
      <c r="G10" s="8">
        <f t="shared" si="6"/>
        <v>136500</v>
      </c>
      <c r="H10" s="8">
        <f t="shared" si="7"/>
        <v>91000</v>
      </c>
      <c r="I10" s="8">
        <f>(E10*35)/12</f>
        <v>2496.6666666666665</v>
      </c>
      <c r="J10" s="23">
        <v>341300</v>
      </c>
      <c r="K10" s="8">
        <f t="shared" si="8"/>
        <v>354952</v>
      </c>
      <c r="L10" s="9">
        <f t="shared" si="2"/>
        <v>29579.333333333332</v>
      </c>
      <c r="M10" s="23">
        <v>276800</v>
      </c>
      <c r="N10" s="3">
        <f t="shared" si="9"/>
        <v>287872</v>
      </c>
      <c r="O10" s="3">
        <f t="shared" si="3"/>
        <v>23989.333333333332</v>
      </c>
      <c r="P10" s="3">
        <f t="shared" si="10"/>
        <v>5590</v>
      </c>
      <c r="Q10" s="24">
        <v>1361500</v>
      </c>
      <c r="R10" s="24">
        <v>1161500</v>
      </c>
      <c r="S10" s="24">
        <v>906000</v>
      </c>
      <c r="T10" s="24">
        <v>906000</v>
      </c>
      <c r="U10" s="28">
        <f>$F10-Q10</f>
        <v>-451500</v>
      </c>
      <c r="V10" s="28">
        <f t="shared" si="4"/>
        <v>-251500</v>
      </c>
      <c r="W10" s="28">
        <f t="shared" si="12"/>
        <v>4000</v>
      </c>
      <c r="X10" s="28">
        <f t="shared" si="5"/>
        <v>4000</v>
      </c>
    </row>
    <row r="11" spans="2:24" ht="16" x14ac:dyDescent="0.2">
      <c r="B11">
        <v>8</v>
      </c>
      <c r="C11" s="7" t="s">
        <v>7</v>
      </c>
      <c r="D11" s="22">
        <v>27100</v>
      </c>
      <c r="E11" s="22">
        <v>869</v>
      </c>
      <c r="F11" s="2">
        <f>D11*35</f>
        <v>948500</v>
      </c>
      <c r="G11" s="8">
        <f>F11*0.15</f>
        <v>142275</v>
      </c>
      <c r="H11" s="8">
        <f>F11*0.1</f>
        <v>94850</v>
      </c>
      <c r="I11" s="8">
        <f t="shared" si="1"/>
        <v>2534.5833333333335</v>
      </c>
      <c r="J11" s="23">
        <v>347900</v>
      </c>
      <c r="K11" s="8">
        <f t="shared" si="8"/>
        <v>361816</v>
      </c>
      <c r="L11" s="9">
        <f t="shared" si="2"/>
        <v>30151.333333333332</v>
      </c>
      <c r="M11" s="23">
        <v>280700</v>
      </c>
      <c r="N11" s="3">
        <f t="shared" si="9"/>
        <v>291928</v>
      </c>
      <c r="O11" s="3">
        <f t="shared" si="3"/>
        <v>24327.333333333332</v>
      </c>
      <c r="P11" s="3">
        <f t="shared" si="10"/>
        <v>5824</v>
      </c>
      <c r="Q11" s="24">
        <v>1422275</v>
      </c>
      <c r="R11" s="24">
        <v>1252275</v>
      </c>
      <c r="S11" s="24">
        <v>944850</v>
      </c>
      <c r="T11" s="24">
        <v>944850</v>
      </c>
      <c r="U11" s="28">
        <f t="shared" si="11"/>
        <v>-473775</v>
      </c>
      <c r="V11" s="28">
        <f t="shared" si="4"/>
        <v>-303775</v>
      </c>
      <c r="W11" s="28">
        <f t="shared" si="12"/>
        <v>3650</v>
      </c>
      <c r="X11" s="28">
        <f t="shared" si="5"/>
        <v>3650</v>
      </c>
    </row>
    <row r="12" spans="2:24" ht="16" x14ac:dyDescent="0.2">
      <c r="B12">
        <v>9</v>
      </c>
      <c r="C12" s="7" t="s">
        <v>9</v>
      </c>
      <c r="D12" s="22">
        <v>31200</v>
      </c>
      <c r="E12" s="22">
        <v>763</v>
      </c>
      <c r="F12" s="2">
        <f t="shared" si="0"/>
        <v>1092000</v>
      </c>
      <c r="G12" s="8">
        <f t="shared" si="6"/>
        <v>163800</v>
      </c>
      <c r="H12" s="8">
        <f t="shared" si="7"/>
        <v>109200</v>
      </c>
      <c r="I12" s="8">
        <f t="shared" si="1"/>
        <v>2225.4166666666665</v>
      </c>
      <c r="J12" s="23">
        <v>369600</v>
      </c>
      <c r="K12" s="8">
        <f t="shared" si="8"/>
        <v>384384</v>
      </c>
      <c r="L12" s="9">
        <f t="shared" si="2"/>
        <v>32032</v>
      </c>
      <c r="M12" s="23">
        <v>291500</v>
      </c>
      <c r="N12" s="3">
        <f t="shared" si="9"/>
        <v>303160</v>
      </c>
      <c r="O12" s="3">
        <f t="shared" si="3"/>
        <v>25263.333333333332</v>
      </c>
      <c r="P12" s="3">
        <f t="shared" si="10"/>
        <v>6768.6666666666679</v>
      </c>
      <c r="Q12" s="24">
        <v>1633800</v>
      </c>
      <c r="R12" s="24">
        <v>1408800</v>
      </c>
      <c r="S12" s="24">
        <v>1089200</v>
      </c>
      <c r="T12" s="24">
        <v>1089200</v>
      </c>
      <c r="U12" s="28">
        <f t="shared" si="11"/>
        <v>-541800</v>
      </c>
      <c r="V12" s="28">
        <f t="shared" si="4"/>
        <v>-316800</v>
      </c>
      <c r="W12" s="28">
        <f t="shared" si="12"/>
        <v>2800</v>
      </c>
      <c r="X12" s="28">
        <f t="shared" si="5"/>
        <v>2800</v>
      </c>
    </row>
    <row r="13" spans="2:24" ht="16" x14ac:dyDescent="0.2">
      <c r="B13">
        <v>10</v>
      </c>
      <c r="C13" s="7" t="s">
        <v>8</v>
      </c>
      <c r="D13" s="22">
        <v>23900</v>
      </c>
      <c r="E13" s="22">
        <v>787</v>
      </c>
      <c r="F13" s="2">
        <f t="shared" si="0"/>
        <v>836500</v>
      </c>
      <c r="G13" s="8">
        <f t="shared" si="6"/>
        <v>125475</v>
      </c>
      <c r="H13" s="8">
        <f t="shared" si="7"/>
        <v>83650</v>
      </c>
      <c r="I13" s="8">
        <f t="shared" si="1"/>
        <v>2295.4166666666665</v>
      </c>
      <c r="J13" s="23">
        <v>366200</v>
      </c>
      <c r="K13" s="8">
        <f t="shared" si="8"/>
        <v>380848</v>
      </c>
      <c r="L13" s="9">
        <f t="shared" si="2"/>
        <v>31737.333333333332</v>
      </c>
      <c r="M13" s="23">
        <v>282200</v>
      </c>
      <c r="N13" s="3">
        <f t="shared" si="9"/>
        <v>293488</v>
      </c>
      <c r="O13" s="3">
        <f t="shared" si="3"/>
        <v>24457.333333333332</v>
      </c>
      <c r="P13" s="3">
        <f t="shared" si="10"/>
        <v>7280</v>
      </c>
      <c r="Q13" s="24">
        <v>1250475</v>
      </c>
      <c r="R13" s="24">
        <v>1250475</v>
      </c>
      <c r="S13" s="24">
        <v>833650</v>
      </c>
      <c r="T13" s="24">
        <v>833650</v>
      </c>
      <c r="U13" s="28">
        <f t="shared" si="11"/>
        <v>-413975</v>
      </c>
      <c r="V13" s="28">
        <f t="shared" si="4"/>
        <v>-413975</v>
      </c>
      <c r="W13" s="28">
        <f t="shared" si="12"/>
        <v>2850</v>
      </c>
      <c r="X13" s="28">
        <f t="shared" si="5"/>
        <v>2850</v>
      </c>
    </row>
    <row r="14" spans="2:24" ht="16" x14ac:dyDescent="0.2">
      <c r="B14">
        <v>11</v>
      </c>
      <c r="C14" s="7" t="s">
        <v>17</v>
      </c>
      <c r="D14" s="22">
        <v>32400</v>
      </c>
      <c r="E14" s="22">
        <v>879</v>
      </c>
      <c r="F14" s="2">
        <f t="shared" si="0"/>
        <v>1134000</v>
      </c>
      <c r="G14" s="8">
        <f t="shared" si="6"/>
        <v>170100</v>
      </c>
      <c r="H14" s="8">
        <f t="shared" si="7"/>
        <v>113400</v>
      </c>
      <c r="I14" s="8">
        <f t="shared" si="1"/>
        <v>2563.75</v>
      </c>
      <c r="J14" s="23">
        <v>321200</v>
      </c>
      <c r="K14" s="8">
        <f t="shared" si="8"/>
        <v>334048</v>
      </c>
      <c r="L14" s="9">
        <f t="shared" si="2"/>
        <v>27837.333333333332</v>
      </c>
      <c r="M14" s="23">
        <v>244300</v>
      </c>
      <c r="N14" s="3">
        <f t="shared" si="9"/>
        <v>254072</v>
      </c>
      <c r="O14" s="3">
        <f t="shared" si="3"/>
        <v>21172.666666666668</v>
      </c>
      <c r="P14" s="3">
        <f t="shared" si="10"/>
        <v>6664.6666666666642</v>
      </c>
      <c r="Q14" s="24">
        <v>1675100</v>
      </c>
      <c r="R14" s="24">
        <v>770100</v>
      </c>
      <c r="S14" s="24">
        <v>1133400</v>
      </c>
      <c r="T14" s="24">
        <v>713400</v>
      </c>
      <c r="U14" s="28">
        <f t="shared" si="11"/>
        <v>-541100</v>
      </c>
      <c r="V14" s="25">
        <f t="shared" si="4"/>
        <v>363900</v>
      </c>
      <c r="W14" s="28">
        <f t="shared" si="12"/>
        <v>600</v>
      </c>
      <c r="X14" s="25">
        <f t="shared" si="5"/>
        <v>420600</v>
      </c>
    </row>
    <row r="15" spans="2:24" ht="16" x14ac:dyDescent="0.2">
      <c r="B15">
        <v>12</v>
      </c>
      <c r="C15" s="7" t="s">
        <v>14</v>
      </c>
      <c r="D15" s="22">
        <v>47400</v>
      </c>
      <c r="E15" s="22">
        <v>849</v>
      </c>
      <c r="F15" s="2">
        <f t="shared" si="0"/>
        <v>1659000</v>
      </c>
      <c r="G15" s="8">
        <f t="shared" si="6"/>
        <v>248850</v>
      </c>
      <c r="H15" s="8">
        <f t="shared" si="7"/>
        <v>165900</v>
      </c>
      <c r="I15" s="8">
        <f t="shared" si="1"/>
        <v>2476.25</v>
      </c>
      <c r="J15" s="23">
        <v>216700</v>
      </c>
      <c r="K15" s="8">
        <f t="shared" si="8"/>
        <v>225368</v>
      </c>
      <c r="L15" s="9">
        <f t="shared" si="2"/>
        <v>18780.666666666668</v>
      </c>
      <c r="M15" s="23">
        <v>175300</v>
      </c>
      <c r="N15" s="3">
        <f t="shared" si="9"/>
        <v>182312</v>
      </c>
      <c r="O15" s="3">
        <f t="shared" si="3"/>
        <v>15192.666666666666</v>
      </c>
      <c r="P15" s="3">
        <f t="shared" si="10"/>
        <v>3588.0000000000018</v>
      </c>
      <c r="Q15" s="24">
        <v>628850</v>
      </c>
      <c r="R15" s="24">
        <v>0</v>
      </c>
      <c r="S15" s="24">
        <v>545900</v>
      </c>
      <c r="T15" s="24">
        <v>0</v>
      </c>
      <c r="U15" s="25">
        <f>$F15-Q15</f>
        <v>1030150</v>
      </c>
      <c r="V15" s="25">
        <f t="shared" si="4"/>
        <v>1659000</v>
      </c>
      <c r="W15" s="25">
        <f t="shared" si="12"/>
        <v>1113100</v>
      </c>
      <c r="X15" s="25">
        <f t="shared" si="5"/>
        <v>1659000</v>
      </c>
    </row>
    <row r="16" spans="2:24" ht="16" x14ac:dyDescent="0.2">
      <c r="B16">
        <v>13</v>
      </c>
      <c r="C16" s="7" t="s">
        <v>21</v>
      </c>
      <c r="D16" s="22">
        <v>21600</v>
      </c>
      <c r="E16" s="22">
        <v>895</v>
      </c>
      <c r="F16" s="2">
        <f t="shared" si="0"/>
        <v>756000</v>
      </c>
      <c r="G16" s="8">
        <f t="shared" si="6"/>
        <v>113400</v>
      </c>
      <c r="H16" s="8">
        <f t="shared" si="7"/>
        <v>75600</v>
      </c>
      <c r="I16" s="8">
        <f t="shared" si="1"/>
        <v>2610.4166666666665</v>
      </c>
      <c r="J16" s="23">
        <v>350200</v>
      </c>
      <c r="K16" s="8">
        <f t="shared" si="8"/>
        <v>364208</v>
      </c>
      <c r="L16" s="9">
        <f t="shared" si="2"/>
        <v>30350.666666666668</v>
      </c>
      <c r="M16" s="23">
        <v>271400</v>
      </c>
      <c r="N16" s="3">
        <f t="shared" si="9"/>
        <v>282256</v>
      </c>
      <c r="O16" s="3">
        <f t="shared" si="3"/>
        <v>23521.333333333332</v>
      </c>
      <c r="P16" s="3">
        <f t="shared" si="10"/>
        <v>6829.3333333333358</v>
      </c>
      <c r="Q16" s="24">
        <v>1133400</v>
      </c>
      <c r="R16" s="24">
        <v>1073400</v>
      </c>
      <c r="S16" s="24">
        <v>755600</v>
      </c>
      <c r="T16" s="24">
        <v>755600</v>
      </c>
      <c r="U16" s="28">
        <f t="shared" si="11"/>
        <v>-377400</v>
      </c>
      <c r="V16" s="28">
        <f t="shared" si="4"/>
        <v>-317400</v>
      </c>
      <c r="W16" s="28">
        <f t="shared" si="12"/>
        <v>400</v>
      </c>
      <c r="X16" s="28">
        <f t="shared" si="5"/>
        <v>400</v>
      </c>
    </row>
    <row r="17" spans="2:24" ht="16" x14ac:dyDescent="0.2">
      <c r="B17">
        <v>14</v>
      </c>
      <c r="C17" s="18" t="s">
        <v>13</v>
      </c>
      <c r="D17" s="22">
        <v>35900</v>
      </c>
      <c r="E17" s="22">
        <v>918</v>
      </c>
      <c r="F17" s="2">
        <f t="shared" si="0"/>
        <v>1256500</v>
      </c>
      <c r="G17" s="8">
        <f t="shared" si="6"/>
        <v>188475</v>
      </c>
      <c r="H17" s="8">
        <f t="shared" si="7"/>
        <v>125650</v>
      </c>
      <c r="I17" s="8">
        <f t="shared" si="1"/>
        <v>2677.5</v>
      </c>
      <c r="J17" s="23">
        <v>343600</v>
      </c>
      <c r="K17" s="8">
        <f t="shared" si="8"/>
        <v>357344</v>
      </c>
      <c r="L17" s="9">
        <f t="shared" si="2"/>
        <v>29778.666666666668</v>
      </c>
      <c r="M17" s="23">
        <v>269100</v>
      </c>
      <c r="N17" s="3">
        <f t="shared" si="9"/>
        <v>279864</v>
      </c>
      <c r="O17" s="3">
        <f t="shared" si="3"/>
        <v>23322</v>
      </c>
      <c r="P17" s="3">
        <f t="shared" si="10"/>
        <v>6456.6666666666679</v>
      </c>
      <c r="Q17" s="24">
        <v>1883475</v>
      </c>
      <c r="R17" s="24">
        <v>1128475</v>
      </c>
      <c r="S17" s="24">
        <v>1255650</v>
      </c>
      <c r="T17" s="24">
        <v>1065650</v>
      </c>
      <c r="U17" s="28">
        <f t="shared" si="11"/>
        <v>-626975</v>
      </c>
      <c r="V17" s="25">
        <f t="shared" si="4"/>
        <v>128025</v>
      </c>
      <c r="W17" s="28">
        <f t="shared" si="12"/>
        <v>850</v>
      </c>
      <c r="X17" s="25">
        <f t="shared" si="5"/>
        <v>190850</v>
      </c>
    </row>
    <row r="18" spans="2:24" ht="16" x14ac:dyDescent="0.2">
      <c r="B18">
        <v>15</v>
      </c>
      <c r="C18" s="18" t="s">
        <v>11</v>
      </c>
      <c r="D18" s="22">
        <v>63200</v>
      </c>
      <c r="E18" s="22">
        <v>906</v>
      </c>
      <c r="F18" s="2">
        <f t="shared" si="0"/>
        <v>2212000</v>
      </c>
      <c r="G18" s="8">
        <f t="shared" si="6"/>
        <v>331800</v>
      </c>
      <c r="H18" s="8">
        <f t="shared" si="7"/>
        <v>221200</v>
      </c>
      <c r="I18" s="8">
        <f t="shared" si="1"/>
        <v>2642.5</v>
      </c>
      <c r="J18" s="23">
        <v>360300</v>
      </c>
      <c r="K18" s="8">
        <f t="shared" si="8"/>
        <v>374712</v>
      </c>
      <c r="L18" s="9">
        <f>K18/12</f>
        <v>31226</v>
      </c>
      <c r="M18" s="23">
        <v>317500</v>
      </c>
      <c r="N18" s="3">
        <f t="shared" si="9"/>
        <v>330200</v>
      </c>
      <c r="O18" s="3">
        <f>N18/12</f>
        <v>27516.666666666668</v>
      </c>
      <c r="P18" s="3">
        <f t="shared" si="10"/>
        <v>3709.3333333333321</v>
      </c>
      <c r="Q18" s="24">
        <v>2391800</v>
      </c>
      <c r="R18" s="24">
        <v>1931800</v>
      </c>
      <c r="S18" s="24">
        <v>2211200</v>
      </c>
      <c r="T18" s="24">
        <v>1821200</v>
      </c>
      <c r="U18" s="28">
        <f t="shared" si="11"/>
        <v>-179800</v>
      </c>
      <c r="V18" s="25">
        <f t="shared" si="4"/>
        <v>280200</v>
      </c>
      <c r="W18" s="28">
        <f t="shared" si="12"/>
        <v>800</v>
      </c>
      <c r="X18" s="25">
        <f t="shared" si="5"/>
        <v>390800</v>
      </c>
    </row>
    <row r="19" spans="2:24" ht="16" x14ac:dyDescent="0.2">
      <c r="B19">
        <v>16</v>
      </c>
      <c r="C19" s="18" t="s">
        <v>19</v>
      </c>
      <c r="D19" s="22">
        <v>21600</v>
      </c>
      <c r="E19" s="22">
        <v>786</v>
      </c>
      <c r="F19" s="2">
        <f t="shared" si="0"/>
        <v>756000</v>
      </c>
      <c r="G19" s="8">
        <f t="shared" si="6"/>
        <v>113400</v>
      </c>
      <c r="H19" s="8">
        <f t="shared" si="7"/>
        <v>75600</v>
      </c>
      <c r="I19" s="8">
        <f t="shared" si="1"/>
        <v>2292.5</v>
      </c>
      <c r="J19" s="23">
        <v>346800</v>
      </c>
      <c r="K19" s="8">
        <f t="shared" si="8"/>
        <v>360672</v>
      </c>
      <c r="L19" s="9">
        <f t="shared" ref="L19:L26" si="13">K19/12</f>
        <v>30056</v>
      </c>
      <c r="M19" s="23">
        <v>273200</v>
      </c>
      <c r="N19" s="3">
        <f t="shared" si="9"/>
        <v>284128</v>
      </c>
      <c r="O19" s="3">
        <f t="shared" ref="O19:O26" si="14">N19/12</f>
        <v>23677.333333333332</v>
      </c>
      <c r="P19" s="3">
        <f t="shared" si="10"/>
        <v>6378.6666666666679</v>
      </c>
      <c r="Q19" s="24">
        <v>1133400</v>
      </c>
      <c r="R19" s="24">
        <v>1133400</v>
      </c>
      <c r="S19" s="24">
        <v>755600</v>
      </c>
      <c r="T19" s="24">
        <v>755600</v>
      </c>
      <c r="U19" s="28">
        <f t="shared" si="11"/>
        <v>-377400</v>
      </c>
      <c r="V19" s="28">
        <f t="shared" si="4"/>
        <v>-377400</v>
      </c>
      <c r="W19" s="28">
        <f t="shared" si="12"/>
        <v>400</v>
      </c>
      <c r="X19" s="28">
        <f t="shared" si="5"/>
        <v>400</v>
      </c>
    </row>
    <row r="20" spans="2:24" ht="16" x14ac:dyDescent="0.2">
      <c r="B20">
        <v>17</v>
      </c>
      <c r="C20" s="18" t="s">
        <v>15</v>
      </c>
      <c r="D20" s="22">
        <v>30800</v>
      </c>
      <c r="E20" s="22">
        <v>835</v>
      </c>
      <c r="F20" s="2">
        <f t="shared" si="0"/>
        <v>1078000</v>
      </c>
      <c r="G20" s="8">
        <f t="shared" si="6"/>
        <v>161700</v>
      </c>
      <c r="H20" s="8">
        <f t="shared" si="7"/>
        <v>107800</v>
      </c>
      <c r="I20" s="8">
        <f t="shared" si="1"/>
        <v>2435.4166666666665</v>
      </c>
      <c r="J20" s="23">
        <v>346500</v>
      </c>
      <c r="K20" s="8">
        <f t="shared" si="8"/>
        <v>360360</v>
      </c>
      <c r="L20" s="9">
        <f t="shared" si="13"/>
        <v>30030</v>
      </c>
      <c r="M20" s="23">
        <v>280800</v>
      </c>
      <c r="N20" s="3">
        <f t="shared" si="9"/>
        <v>292032</v>
      </c>
      <c r="O20" s="3">
        <f t="shared" si="14"/>
        <v>24336</v>
      </c>
      <c r="P20" s="3">
        <f t="shared" si="10"/>
        <v>5694</v>
      </c>
      <c r="Q20" s="24">
        <v>1616700</v>
      </c>
      <c r="R20" s="24">
        <v>1266700</v>
      </c>
      <c r="S20" s="24">
        <v>1077800</v>
      </c>
      <c r="T20" s="24">
        <v>1077800</v>
      </c>
      <c r="U20" s="28">
        <f t="shared" si="11"/>
        <v>-538700</v>
      </c>
      <c r="V20" s="28">
        <f t="shared" si="4"/>
        <v>-188700</v>
      </c>
      <c r="W20" s="28">
        <f t="shared" si="12"/>
        <v>200</v>
      </c>
      <c r="X20" s="28">
        <f t="shared" si="5"/>
        <v>200</v>
      </c>
    </row>
    <row r="21" spans="2:24" ht="16" x14ac:dyDescent="0.2">
      <c r="B21">
        <v>18</v>
      </c>
      <c r="C21" s="18" t="s">
        <v>22</v>
      </c>
      <c r="D21" s="22">
        <v>24000</v>
      </c>
      <c r="E21" s="22">
        <v>805</v>
      </c>
      <c r="F21" s="2">
        <f t="shared" si="0"/>
        <v>840000</v>
      </c>
      <c r="G21" s="8">
        <f t="shared" si="6"/>
        <v>126000</v>
      </c>
      <c r="H21" s="8">
        <f t="shared" si="7"/>
        <v>84000</v>
      </c>
      <c r="I21" s="8">
        <f t="shared" si="1"/>
        <v>2347.9166666666665</v>
      </c>
      <c r="J21" s="23">
        <v>355200</v>
      </c>
      <c r="K21" s="8">
        <f t="shared" si="8"/>
        <v>369408</v>
      </c>
      <c r="L21" s="9">
        <f t="shared" si="13"/>
        <v>30784</v>
      </c>
      <c r="M21" s="23">
        <v>277200</v>
      </c>
      <c r="N21" s="3">
        <f t="shared" si="9"/>
        <v>288288</v>
      </c>
      <c r="O21" s="3">
        <f t="shared" si="14"/>
        <v>24024</v>
      </c>
      <c r="P21" s="3">
        <f t="shared" si="10"/>
        <v>6760</v>
      </c>
      <c r="Q21" s="24">
        <v>1256000</v>
      </c>
      <c r="R21" s="24">
        <v>1176000</v>
      </c>
      <c r="S21" s="24">
        <v>839000</v>
      </c>
      <c r="T21" s="24">
        <v>839000</v>
      </c>
      <c r="U21" s="28">
        <f t="shared" si="11"/>
        <v>-416000</v>
      </c>
      <c r="V21" s="28">
        <f t="shared" si="4"/>
        <v>-336000</v>
      </c>
      <c r="W21" s="28">
        <f t="shared" si="12"/>
        <v>1000</v>
      </c>
      <c r="X21" s="28">
        <f t="shared" si="5"/>
        <v>1000</v>
      </c>
    </row>
    <row r="22" spans="2:24" ht="16" x14ac:dyDescent="0.2">
      <c r="B22">
        <v>19</v>
      </c>
      <c r="C22" s="18" t="s">
        <v>18</v>
      </c>
      <c r="D22" s="22">
        <v>30400</v>
      </c>
      <c r="E22" s="22">
        <v>859</v>
      </c>
      <c r="F22" s="2">
        <f t="shared" si="0"/>
        <v>1064000</v>
      </c>
      <c r="G22" s="8">
        <f t="shared" si="6"/>
        <v>159600</v>
      </c>
      <c r="H22" s="8">
        <f t="shared" si="7"/>
        <v>106400</v>
      </c>
      <c r="I22" s="8">
        <f t="shared" si="1"/>
        <v>2505.4166666666665</v>
      </c>
      <c r="J22" s="23">
        <v>390100</v>
      </c>
      <c r="K22" s="8">
        <f t="shared" si="8"/>
        <v>405704</v>
      </c>
      <c r="L22" s="9">
        <f t="shared" si="13"/>
        <v>33808.666666666664</v>
      </c>
      <c r="M22" s="23">
        <v>298700</v>
      </c>
      <c r="N22" s="3">
        <f t="shared" si="9"/>
        <v>310648</v>
      </c>
      <c r="O22" s="3">
        <f t="shared" si="14"/>
        <v>25887.333333333332</v>
      </c>
      <c r="P22" s="3">
        <f t="shared" si="10"/>
        <v>7921.3333333333321</v>
      </c>
      <c r="Q22" s="24">
        <v>1594600</v>
      </c>
      <c r="R22" s="24">
        <v>1464600</v>
      </c>
      <c r="S22" s="24">
        <v>1061400</v>
      </c>
      <c r="T22" s="24">
        <v>1061400</v>
      </c>
      <c r="U22" s="28">
        <f t="shared" si="11"/>
        <v>-530600</v>
      </c>
      <c r="V22" s="28">
        <f t="shared" si="4"/>
        <v>-400600</v>
      </c>
      <c r="W22" s="28">
        <f>$F22-S22</f>
        <v>2600</v>
      </c>
      <c r="X22" s="28">
        <f t="shared" si="5"/>
        <v>2600</v>
      </c>
    </row>
    <row r="23" spans="2:24" ht="16" x14ac:dyDescent="0.2">
      <c r="B23">
        <v>20</v>
      </c>
      <c r="C23" s="18" t="s">
        <v>16</v>
      </c>
      <c r="D23" s="22">
        <v>32900</v>
      </c>
      <c r="E23" s="22">
        <v>995</v>
      </c>
      <c r="F23" s="2">
        <f t="shared" si="0"/>
        <v>1151500</v>
      </c>
      <c r="G23" s="8">
        <f t="shared" si="6"/>
        <v>172725</v>
      </c>
      <c r="H23" s="8">
        <f t="shared" si="7"/>
        <v>115150</v>
      </c>
      <c r="I23" s="8">
        <f t="shared" si="1"/>
        <v>2902.0833333333335</v>
      </c>
      <c r="J23" s="23">
        <v>369100</v>
      </c>
      <c r="K23" s="8">
        <f t="shared" si="8"/>
        <v>383864</v>
      </c>
      <c r="L23" s="9">
        <f t="shared" si="13"/>
        <v>31988.666666666668</v>
      </c>
      <c r="M23" s="23">
        <v>302000</v>
      </c>
      <c r="N23" s="3">
        <f t="shared" si="9"/>
        <v>314080</v>
      </c>
      <c r="O23" s="3">
        <f t="shared" si="14"/>
        <v>26173.333333333332</v>
      </c>
      <c r="P23" s="3">
        <f t="shared" si="10"/>
        <v>5815.3333333333358</v>
      </c>
      <c r="Q23" s="24">
        <v>1722725</v>
      </c>
      <c r="R23" s="24">
        <v>1502725</v>
      </c>
      <c r="S23" s="24">
        <v>1115150</v>
      </c>
      <c r="T23" s="24">
        <v>1115150</v>
      </c>
      <c r="U23" s="28">
        <f t="shared" si="11"/>
        <v>-571225</v>
      </c>
      <c r="V23" s="28">
        <f t="shared" si="4"/>
        <v>-351225</v>
      </c>
      <c r="W23" s="28">
        <f>$F23-S23</f>
        <v>36350</v>
      </c>
      <c r="X23" s="28">
        <f t="shared" si="5"/>
        <v>36350</v>
      </c>
    </row>
    <row r="24" spans="2:24" ht="16" x14ac:dyDescent="0.2">
      <c r="B24">
        <v>21</v>
      </c>
      <c r="C24" s="18" t="s">
        <v>20</v>
      </c>
      <c r="D24" s="22">
        <v>29100</v>
      </c>
      <c r="E24" s="22">
        <v>816</v>
      </c>
      <c r="F24" s="2">
        <f t="shared" si="0"/>
        <v>1018500</v>
      </c>
      <c r="G24" s="8">
        <f t="shared" si="6"/>
        <v>152775</v>
      </c>
      <c r="H24" s="8">
        <f t="shared" si="7"/>
        <v>101850</v>
      </c>
      <c r="I24" s="8">
        <f t="shared" si="1"/>
        <v>2380</v>
      </c>
      <c r="J24" s="23">
        <v>357900</v>
      </c>
      <c r="K24" s="8">
        <f t="shared" si="8"/>
        <v>372216</v>
      </c>
      <c r="L24" s="9">
        <f t="shared" si="13"/>
        <v>31018</v>
      </c>
      <c r="M24" s="23">
        <v>293600</v>
      </c>
      <c r="N24" s="3">
        <f t="shared" si="9"/>
        <v>305344</v>
      </c>
      <c r="O24" s="3">
        <f t="shared" si="14"/>
        <v>25445.333333333332</v>
      </c>
      <c r="P24" s="3">
        <f t="shared" si="10"/>
        <v>5572.6666666666679</v>
      </c>
      <c r="Q24" s="24">
        <v>1522775</v>
      </c>
      <c r="R24" s="24">
        <v>1392775</v>
      </c>
      <c r="S24" s="24">
        <v>1016850</v>
      </c>
      <c r="T24" s="24">
        <v>1016850</v>
      </c>
      <c r="U24" s="28">
        <f t="shared" si="11"/>
        <v>-504275</v>
      </c>
      <c r="V24" s="28">
        <f t="shared" si="4"/>
        <v>-374275</v>
      </c>
      <c r="W24" s="28">
        <f t="shared" si="12"/>
        <v>1650</v>
      </c>
      <c r="X24" s="28">
        <f t="shared" si="5"/>
        <v>1650</v>
      </c>
    </row>
    <row r="25" spans="2:24" ht="16" x14ac:dyDescent="0.2">
      <c r="B25">
        <v>22</v>
      </c>
      <c r="C25" s="18" t="s">
        <v>34</v>
      </c>
      <c r="D25" s="22">
        <v>16300</v>
      </c>
      <c r="E25" s="22">
        <v>882</v>
      </c>
      <c r="F25" s="2">
        <f t="shared" si="0"/>
        <v>570500</v>
      </c>
      <c r="G25" s="8">
        <f t="shared" si="6"/>
        <v>85575</v>
      </c>
      <c r="H25" s="8">
        <f t="shared" si="7"/>
        <v>57050</v>
      </c>
      <c r="I25" s="8">
        <f t="shared" si="1"/>
        <v>2572.5</v>
      </c>
      <c r="J25" s="23">
        <v>358400</v>
      </c>
      <c r="K25" s="8">
        <f t="shared" si="8"/>
        <v>372736</v>
      </c>
      <c r="L25" s="9">
        <f t="shared" si="13"/>
        <v>31061.333333333332</v>
      </c>
      <c r="M25" s="23">
        <v>302800</v>
      </c>
      <c r="N25" s="3">
        <f t="shared" si="9"/>
        <v>314912</v>
      </c>
      <c r="O25" s="3">
        <f t="shared" si="14"/>
        <v>26242.666666666668</v>
      </c>
      <c r="P25" s="3">
        <f t="shared" si="10"/>
        <v>4818.6666666666642</v>
      </c>
      <c r="Q25" s="24">
        <v>855575</v>
      </c>
      <c r="R25" s="24">
        <v>855575</v>
      </c>
      <c r="S25" s="24">
        <v>567050</v>
      </c>
      <c r="T25" s="24">
        <v>567050</v>
      </c>
      <c r="U25" s="28">
        <f t="shared" si="11"/>
        <v>-285075</v>
      </c>
      <c r="V25" s="28">
        <f t="shared" si="4"/>
        <v>-285075</v>
      </c>
      <c r="W25" s="28">
        <f t="shared" si="12"/>
        <v>3450</v>
      </c>
      <c r="X25" s="28">
        <f t="shared" si="5"/>
        <v>3450</v>
      </c>
    </row>
    <row r="26" spans="2:24" ht="16" x14ac:dyDescent="0.2">
      <c r="B26">
        <v>23</v>
      </c>
      <c r="C26" s="18" t="s">
        <v>35</v>
      </c>
      <c r="D26" s="22">
        <v>22800</v>
      </c>
      <c r="E26" s="22">
        <v>737</v>
      </c>
      <c r="F26" s="2">
        <f t="shared" si="0"/>
        <v>798000</v>
      </c>
      <c r="G26" s="8">
        <f t="shared" si="6"/>
        <v>119700</v>
      </c>
      <c r="H26" s="8">
        <f t="shared" si="7"/>
        <v>79800</v>
      </c>
      <c r="I26" s="8">
        <f t="shared" si="1"/>
        <v>2149.5833333333335</v>
      </c>
      <c r="J26" s="23">
        <v>347000</v>
      </c>
      <c r="K26" s="8">
        <f t="shared" si="8"/>
        <v>360880</v>
      </c>
      <c r="L26" s="9">
        <f t="shared" si="13"/>
        <v>30073.333333333332</v>
      </c>
      <c r="M26" s="23">
        <v>274500</v>
      </c>
      <c r="N26" s="3">
        <f t="shared" si="9"/>
        <v>285480</v>
      </c>
      <c r="O26" s="3">
        <f t="shared" si="14"/>
        <v>23790</v>
      </c>
      <c r="P26" s="3">
        <f t="shared" si="10"/>
        <v>6283.3333333333321</v>
      </c>
      <c r="Q26" s="24">
        <v>1194700</v>
      </c>
      <c r="R26" s="24">
        <v>1194700</v>
      </c>
      <c r="S26" s="24">
        <v>794000</v>
      </c>
      <c r="T26" s="24">
        <v>794000</v>
      </c>
      <c r="U26" s="28">
        <f t="shared" si="11"/>
        <v>-396700</v>
      </c>
      <c r="V26" s="28">
        <f t="shared" si="4"/>
        <v>-396700</v>
      </c>
      <c r="W26" s="28">
        <f t="shared" si="12"/>
        <v>4000</v>
      </c>
      <c r="X26" s="28">
        <f t="shared" si="5"/>
        <v>4000</v>
      </c>
    </row>
    <row r="27" spans="2:24" ht="16" x14ac:dyDescent="0.2">
      <c r="B27">
        <v>24</v>
      </c>
      <c r="C27" s="18" t="s">
        <v>12</v>
      </c>
      <c r="D27" s="22">
        <v>30400</v>
      </c>
      <c r="E27" s="22">
        <v>937</v>
      </c>
      <c r="F27" s="2">
        <f t="shared" si="0"/>
        <v>1064000</v>
      </c>
      <c r="G27" s="8">
        <f t="shared" si="6"/>
        <v>159600</v>
      </c>
      <c r="H27" s="8">
        <f t="shared" si="7"/>
        <v>106400</v>
      </c>
      <c r="I27" s="8">
        <f t="shared" si="1"/>
        <v>2732.9166666666665</v>
      </c>
      <c r="J27" s="23">
        <v>340000</v>
      </c>
      <c r="K27" s="8">
        <f t="shared" si="8"/>
        <v>353600</v>
      </c>
      <c r="L27" s="9">
        <f>K27/12</f>
        <v>29466.666666666668</v>
      </c>
      <c r="M27" s="23">
        <v>276200</v>
      </c>
      <c r="N27" s="3">
        <f t="shared" si="9"/>
        <v>287248</v>
      </c>
      <c r="O27" s="3">
        <f>N27/12</f>
        <v>23937.333333333332</v>
      </c>
      <c r="P27" s="3">
        <f t="shared" si="10"/>
        <v>5529.3333333333358</v>
      </c>
      <c r="Q27" s="24">
        <v>1594600</v>
      </c>
      <c r="R27" s="24">
        <v>1179600</v>
      </c>
      <c r="S27" s="24">
        <v>1061400</v>
      </c>
      <c r="T27" s="24">
        <v>1061400</v>
      </c>
      <c r="U27" s="28">
        <f t="shared" si="11"/>
        <v>-530600</v>
      </c>
      <c r="V27" s="28">
        <f t="shared" si="4"/>
        <v>-115600</v>
      </c>
      <c r="W27" s="28">
        <f t="shared" si="12"/>
        <v>2600</v>
      </c>
      <c r="X27" s="28">
        <f t="shared" si="5"/>
        <v>2600</v>
      </c>
    </row>
    <row r="28" spans="2:24" ht="16" x14ac:dyDescent="0.2">
      <c r="B28">
        <v>25</v>
      </c>
      <c r="C28" s="18" t="s">
        <v>36</v>
      </c>
      <c r="D28" s="22">
        <v>33900</v>
      </c>
      <c r="E28" s="22">
        <v>901</v>
      </c>
      <c r="F28" s="2">
        <f t="shared" si="0"/>
        <v>1186500</v>
      </c>
      <c r="G28" s="8">
        <f t="shared" si="6"/>
        <v>177975</v>
      </c>
      <c r="H28" s="8">
        <f t="shared" si="7"/>
        <v>118650</v>
      </c>
      <c r="I28" s="8">
        <f t="shared" si="1"/>
        <v>2627.9166666666665</v>
      </c>
      <c r="J28" s="23">
        <v>379300</v>
      </c>
      <c r="K28" s="8">
        <f t="shared" si="8"/>
        <v>394472</v>
      </c>
      <c r="L28" s="9">
        <f>K28/12</f>
        <v>32872.666666666664</v>
      </c>
      <c r="M28" s="23">
        <v>308300</v>
      </c>
      <c r="N28" s="3">
        <f t="shared" si="9"/>
        <v>320632</v>
      </c>
      <c r="O28" s="3">
        <f>N28/12</f>
        <v>26719.333333333332</v>
      </c>
      <c r="P28" s="3">
        <f t="shared" si="10"/>
        <v>6153.3333333333321</v>
      </c>
      <c r="Q28" s="24">
        <v>1777975</v>
      </c>
      <c r="R28" s="24">
        <v>1607975</v>
      </c>
      <c r="S28" s="24">
        <v>1183650</v>
      </c>
      <c r="T28" s="24">
        <v>1183650</v>
      </c>
      <c r="U28" s="28">
        <f t="shared" si="11"/>
        <v>-591475</v>
      </c>
      <c r="V28" s="28">
        <f t="shared" si="4"/>
        <v>-421475</v>
      </c>
      <c r="W28" s="28">
        <f t="shared" si="12"/>
        <v>2850</v>
      </c>
      <c r="X28" s="28">
        <f t="shared" si="5"/>
        <v>2850</v>
      </c>
    </row>
    <row r="29" spans="2:24" x14ac:dyDescent="0.2">
      <c r="L29" s="10">
        <f>SUM(L4:L28)/25</f>
        <v>30210.266666666666</v>
      </c>
      <c r="O29" s="10">
        <f>SUM(O4:O28)/25</f>
        <v>24446.933333333334</v>
      </c>
      <c r="P29" s="11">
        <f>L29-O29</f>
        <v>5763.3333333333321</v>
      </c>
    </row>
    <row r="31" spans="2:24" x14ac:dyDescent="0.2">
      <c r="D31" t="s">
        <v>41</v>
      </c>
    </row>
    <row r="32" spans="2:24" x14ac:dyDescent="0.2">
      <c r="D32" t="s">
        <v>42</v>
      </c>
    </row>
  </sheetData>
  <mergeCells count="7">
    <mergeCell ref="U2:V2"/>
    <mergeCell ref="W2:X2"/>
    <mergeCell ref="F2:I2"/>
    <mergeCell ref="J2:L2"/>
    <mergeCell ref="M2:O2"/>
    <mergeCell ref="Q2:R2"/>
    <mergeCell ref="S2:T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F7A7-3FEA-BB4F-AA52-A9891FF2CB80}">
  <dimension ref="B2:F31"/>
  <sheetViews>
    <sheetView topLeftCell="A3" zoomScale="134" zoomScaleNormal="134" workbookViewId="0">
      <selection activeCell="C3" sqref="B3:D29"/>
    </sheetView>
  </sheetViews>
  <sheetFormatPr baseColWidth="10" defaultRowHeight="15" x14ac:dyDescent="0.2"/>
  <cols>
    <col min="3" max="3" width="14.85546875" customWidth="1"/>
    <col min="4" max="4" width="15.28515625" customWidth="1"/>
  </cols>
  <sheetData>
    <row r="2" spans="2:6" ht="16" thickBot="1" x14ac:dyDescent="0.25"/>
    <row r="3" spans="2:6" ht="27" customHeight="1" x14ac:dyDescent="0.2">
      <c r="B3" s="39"/>
      <c r="C3" s="40" t="s">
        <v>50</v>
      </c>
      <c r="D3" s="41"/>
    </row>
    <row r="4" spans="2:6" ht="29" customHeight="1" x14ac:dyDescent="0.2">
      <c r="B4" s="42"/>
      <c r="C4" s="19" t="s">
        <v>31</v>
      </c>
      <c r="D4" s="43" t="s">
        <v>32</v>
      </c>
    </row>
    <row r="5" spans="2:6" ht="16" x14ac:dyDescent="0.2">
      <c r="B5" s="44" t="s">
        <v>0</v>
      </c>
      <c r="C5" s="20"/>
      <c r="D5" s="45"/>
      <c r="F5" s="30" t="s">
        <v>48</v>
      </c>
    </row>
    <row r="6" spans="2:6" ht="16" x14ac:dyDescent="0.2">
      <c r="B6" s="44" t="s">
        <v>1</v>
      </c>
      <c r="C6" s="21"/>
      <c r="D6" s="45"/>
      <c r="F6" s="29" t="s">
        <v>49</v>
      </c>
    </row>
    <row r="7" spans="2:6" ht="16" x14ac:dyDescent="0.2">
      <c r="B7" s="44" t="s">
        <v>2</v>
      </c>
      <c r="C7" s="21"/>
      <c r="D7" s="46"/>
      <c r="F7" s="38"/>
    </row>
    <row r="8" spans="2:6" ht="16" x14ac:dyDescent="0.2">
      <c r="B8" s="44" t="s">
        <v>3</v>
      </c>
      <c r="C8" s="21"/>
      <c r="D8" s="46"/>
    </row>
    <row r="9" spans="2:6" ht="16" x14ac:dyDescent="0.2">
      <c r="B9" s="44" t="s">
        <v>4</v>
      </c>
      <c r="C9" s="21"/>
      <c r="D9" s="46"/>
    </row>
    <row r="10" spans="2:6" ht="16" x14ac:dyDescent="0.2">
      <c r="B10" s="44" t="s">
        <v>6</v>
      </c>
      <c r="C10" s="21"/>
      <c r="D10" s="46"/>
    </row>
    <row r="11" spans="2:6" ht="16" x14ac:dyDescent="0.2">
      <c r="B11" s="44" t="s">
        <v>5</v>
      </c>
      <c r="C11" s="21"/>
      <c r="D11" s="46"/>
    </row>
    <row r="12" spans="2:6" ht="16" x14ac:dyDescent="0.2">
      <c r="B12" s="44" t="s">
        <v>7</v>
      </c>
      <c r="C12" s="21"/>
      <c r="D12" s="46"/>
    </row>
    <row r="13" spans="2:6" ht="16" x14ac:dyDescent="0.2">
      <c r="B13" s="44" t="s">
        <v>9</v>
      </c>
      <c r="C13" s="21"/>
      <c r="D13" s="46"/>
    </row>
    <row r="14" spans="2:6" ht="16" x14ac:dyDescent="0.2">
      <c r="B14" s="44" t="s">
        <v>8</v>
      </c>
      <c r="C14" s="21"/>
      <c r="D14" s="46"/>
    </row>
    <row r="15" spans="2:6" ht="16" x14ac:dyDescent="0.2">
      <c r="B15" s="44" t="s">
        <v>17</v>
      </c>
      <c r="C15" s="21"/>
      <c r="D15" s="45"/>
    </row>
    <row r="16" spans="2:6" ht="16" x14ac:dyDescent="0.2">
      <c r="B16" s="44" t="s">
        <v>14</v>
      </c>
      <c r="C16" s="20"/>
      <c r="D16" s="45"/>
    </row>
    <row r="17" spans="2:4" ht="16" x14ac:dyDescent="0.2">
      <c r="B17" s="44" t="s">
        <v>21</v>
      </c>
      <c r="C17" s="21"/>
      <c r="D17" s="46"/>
    </row>
    <row r="18" spans="2:4" ht="16" x14ac:dyDescent="0.2">
      <c r="B18" s="47" t="s">
        <v>13</v>
      </c>
      <c r="C18" s="21"/>
      <c r="D18" s="45"/>
    </row>
    <row r="19" spans="2:4" ht="16" x14ac:dyDescent="0.2">
      <c r="B19" s="47" t="s">
        <v>11</v>
      </c>
      <c r="C19" s="21"/>
      <c r="D19" s="45"/>
    </row>
    <row r="20" spans="2:4" ht="16" x14ac:dyDescent="0.2">
      <c r="B20" s="47" t="s">
        <v>19</v>
      </c>
      <c r="C20" s="21"/>
      <c r="D20" s="46"/>
    </row>
    <row r="21" spans="2:4" ht="16" x14ac:dyDescent="0.2">
      <c r="B21" s="47" t="s">
        <v>15</v>
      </c>
      <c r="C21" s="21"/>
      <c r="D21" s="46"/>
    </row>
    <row r="22" spans="2:4" ht="16" x14ac:dyDescent="0.2">
      <c r="B22" s="47" t="s">
        <v>22</v>
      </c>
      <c r="C22" s="21"/>
      <c r="D22" s="46"/>
    </row>
    <row r="23" spans="2:4" ht="16" x14ac:dyDescent="0.2">
      <c r="B23" s="47" t="s">
        <v>18</v>
      </c>
      <c r="C23" s="21"/>
      <c r="D23" s="46"/>
    </row>
    <row r="24" spans="2:4" ht="16" x14ac:dyDescent="0.2">
      <c r="B24" s="47" t="s">
        <v>16</v>
      </c>
      <c r="C24" s="21"/>
      <c r="D24" s="46"/>
    </row>
    <row r="25" spans="2:4" ht="16" x14ac:dyDescent="0.2">
      <c r="B25" s="47" t="s">
        <v>20</v>
      </c>
      <c r="C25" s="21"/>
      <c r="D25" s="46"/>
    </row>
    <row r="26" spans="2:4" ht="16" x14ac:dyDescent="0.2">
      <c r="B26" s="47" t="s">
        <v>34</v>
      </c>
      <c r="C26" s="21"/>
      <c r="D26" s="46"/>
    </row>
    <row r="27" spans="2:4" ht="16" x14ac:dyDescent="0.2">
      <c r="B27" s="47" t="s">
        <v>35</v>
      </c>
      <c r="C27" s="21"/>
      <c r="D27" s="46"/>
    </row>
    <row r="28" spans="2:4" ht="16" x14ac:dyDescent="0.2">
      <c r="B28" s="47" t="s">
        <v>12</v>
      </c>
      <c r="C28" s="21"/>
      <c r="D28" s="46"/>
    </row>
    <row r="29" spans="2:4" ht="17" thickBot="1" x14ac:dyDescent="0.25">
      <c r="B29" s="48" t="s">
        <v>51</v>
      </c>
      <c r="C29" s="49"/>
      <c r="D29" s="50"/>
    </row>
    <row r="31" spans="2:4" x14ac:dyDescent="0.2">
      <c r="B31" s="26"/>
    </row>
  </sheetData>
  <mergeCells count="2">
    <mergeCell ref="C3:D3"/>
    <mergeCell ref="B3:B4"/>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8500-15E0-8E48-A0CD-5EA71F70D7DD}">
  <dimension ref="B3:D29"/>
  <sheetViews>
    <sheetView zoomScale="109" zoomScaleNormal="109" workbookViewId="0">
      <selection activeCell="C3" sqref="B3:D29"/>
    </sheetView>
  </sheetViews>
  <sheetFormatPr baseColWidth="10" defaultRowHeight="15" x14ac:dyDescent="0.2"/>
  <sheetData>
    <row r="3" spans="2:4" ht="20" customHeight="1" x14ac:dyDescent="0.2">
      <c r="B3" s="51"/>
      <c r="C3" s="37" t="s">
        <v>47</v>
      </c>
      <c r="D3" s="37"/>
    </row>
    <row r="4" spans="2:4" ht="23" customHeight="1" x14ac:dyDescent="0.2">
      <c r="B4" s="51"/>
      <c r="C4" s="27">
        <v>0.15</v>
      </c>
      <c r="D4" s="27">
        <v>0.1</v>
      </c>
    </row>
    <row r="5" spans="2:4" ht="16" x14ac:dyDescent="0.2">
      <c r="B5" s="7" t="s">
        <v>0</v>
      </c>
      <c r="C5" s="52">
        <v>500850</v>
      </c>
      <c r="D5" s="52">
        <v>333900</v>
      </c>
    </row>
    <row r="6" spans="2:4" ht="16" x14ac:dyDescent="0.2">
      <c r="B6" s="7" t="s">
        <v>1</v>
      </c>
      <c r="C6" s="52">
        <v>279825</v>
      </c>
      <c r="D6" s="52">
        <v>186550</v>
      </c>
    </row>
    <row r="7" spans="2:4" ht="16" x14ac:dyDescent="0.2">
      <c r="B7" s="7" t="s">
        <v>2</v>
      </c>
      <c r="C7" s="52">
        <v>192675</v>
      </c>
      <c r="D7" s="52">
        <v>128450</v>
      </c>
    </row>
    <row r="8" spans="2:4" ht="16" x14ac:dyDescent="0.2">
      <c r="B8" s="7" t="s">
        <v>3</v>
      </c>
      <c r="C8" s="52">
        <v>220500</v>
      </c>
      <c r="D8" s="52">
        <v>147000</v>
      </c>
    </row>
    <row r="9" spans="2:4" ht="16" x14ac:dyDescent="0.2">
      <c r="B9" s="7" t="s">
        <v>4</v>
      </c>
      <c r="C9" s="52">
        <v>166425</v>
      </c>
      <c r="D9" s="52">
        <v>110950</v>
      </c>
    </row>
    <row r="10" spans="2:4" ht="16" x14ac:dyDescent="0.2">
      <c r="B10" s="7" t="s">
        <v>6</v>
      </c>
      <c r="C10" s="52">
        <v>123900</v>
      </c>
      <c r="D10" s="52">
        <v>82600</v>
      </c>
    </row>
    <row r="11" spans="2:4" ht="16" x14ac:dyDescent="0.2">
      <c r="B11" s="7" t="s">
        <v>5</v>
      </c>
      <c r="C11" s="52">
        <v>136500</v>
      </c>
      <c r="D11" s="52">
        <v>91000</v>
      </c>
    </row>
    <row r="12" spans="2:4" ht="16" x14ac:dyDescent="0.2">
      <c r="B12" s="7" t="s">
        <v>7</v>
      </c>
      <c r="C12" s="52">
        <v>142275</v>
      </c>
      <c r="D12" s="52">
        <v>94850</v>
      </c>
    </row>
    <row r="13" spans="2:4" ht="16" x14ac:dyDescent="0.2">
      <c r="B13" s="7" t="s">
        <v>9</v>
      </c>
      <c r="C13" s="52">
        <v>163800</v>
      </c>
      <c r="D13" s="52">
        <v>109200</v>
      </c>
    </row>
    <row r="14" spans="2:4" ht="16" x14ac:dyDescent="0.2">
      <c r="B14" s="7" t="s">
        <v>8</v>
      </c>
      <c r="C14" s="52">
        <v>125475</v>
      </c>
      <c r="D14" s="52">
        <v>83650</v>
      </c>
    </row>
    <row r="15" spans="2:4" ht="16" x14ac:dyDescent="0.2">
      <c r="B15" s="7" t="s">
        <v>17</v>
      </c>
      <c r="C15" s="52">
        <v>170100</v>
      </c>
      <c r="D15" s="52">
        <v>113400</v>
      </c>
    </row>
    <row r="16" spans="2:4" ht="16" x14ac:dyDescent="0.2">
      <c r="B16" s="7" t="s">
        <v>14</v>
      </c>
      <c r="C16" s="52">
        <v>248850</v>
      </c>
      <c r="D16" s="52">
        <v>165900</v>
      </c>
    </row>
    <row r="17" spans="2:4" ht="16" x14ac:dyDescent="0.2">
      <c r="B17" s="7" t="s">
        <v>21</v>
      </c>
      <c r="C17" s="52">
        <v>113400</v>
      </c>
      <c r="D17" s="52">
        <v>75600</v>
      </c>
    </row>
    <row r="18" spans="2:4" ht="16" x14ac:dyDescent="0.2">
      <c r="B18" s="18" t="s">
        <v>13</v>
      </c>
      <c r="C18" s="52">
        <v>188475</v>
      </c>
      <c r="D18" s="52">
        <v>125650</v>
      </c>
    </row>
    <row r="19" spans="2:4" ht="16" x14ac:dyDescent="0.2">
      <c r="B19" s="18" t="s">
        <v>11</v>
      </c>
      <c r="C19" s="52">
        <v>331800</v>
      </c>
      <c r="D19" s="52">
        <v>221200</v>
      </c>
    </row>
    <row r="20" spans="2:4" ht="16" x14ac:dyDescent="0.2">
      <c r="B20" s="18" t="s">
        <v>19</v>
      </c>
      <c r="C20" s="52">
        <v>113400</v>
      </c>
      <c r="D20" s="52">
        <v>75600</v>
      </c>
    </row>
    <row r="21" spans="2:4" ht="16" x14ac:dyDescent="0.2">
      <c r="B21" s="18" t="s">
        <v>15</v>
      </c>
      <c r="C21" s="52">
        <v>161700</v>
      </c>
      <c r="D21" s="52">
        <v>107800</v>
      </c>
    </row>
    <row r="22" spans="2:4" ht="16" x14ac:dyDescent="0.2">
      <c r="B22" s="18" t="s">
        <v>22</v>
      </c>
      <c r="C22" s="52">
        <v>126000</v>
      </c>
      <c r="D22" s="52">
        <v>84000</v>
      </c>
    </row>
    <row r="23" spans="2:4" ht="16" x14ac:dyDescent="0.2">
      <c r="B23" s="18" t="s">
        <v>18</v>
      </c>
      <c r="C23" s="52">
        <v>159600</v>
      </c>
      <c r="D23" s="52">
        <v>106400</v>
      </c>
    </row>
    <row r="24" spans="2:4" ht="16" x14ac:dyDescent="0.2">
      <c r="B24" s="18" t="s">
        <v>16</v>
      </c>
      <c r="C24" s="52">
        <v>172725</v>
      </c>
      <c r="D24" s="52">
        <v>115150</v>
      </c>
    </row>
    <row r="25" spans="2:4" ht="16" x14ac:dyDescent="0.2">
      <c r="B25" s="18" t="s">
        <v>20</v>
      </c>
      <c r="C25" s="52">
        <v>152775</v>
      </c>
      <c r="D25" s="52">
        <v>101850</v>
      </c>
    </row>
    <row r="26" spans="2:4" ht="16" x14ac:dyDescent="0.2">
      <c r="B26" s="18" t="s">
        <v>34</v>
      </c>
      <c r="C26" s="52">
        <v>85575</v>
      </c>
      <c r="D26" s="52">
        <v>57050</v>
      </c>
    </row>
    <row r="27" spans="2:4" ht="16" x14ac:dyDescent="0.2">
      <c r="B27" s="18" t="s">
        <v>35</v>
      </c>
      <c r="C27" s="52">
        <v>119700</v>
      </c>
      <c r="D27" s="52">
        <v>79800</v>
      </c>
    </row>
    <row r="28" spans="2:4" ht="16" x14ac:dyDescent="0.2">
      <c r="B28" s="18" t="s">
        <v>12</v>
      </c>
      <c r="C28" s="52">
        <v>159600</v>
      </c>
      <c r="D28" s="52">
        <v>106400</v>
      </c>
    </row>
    <row r="29" spans="2:4" ht="16" x14ac:dyDescent="0.2">
      <c r="B29" s="18" t="s">
        <v>36</v>
      </c>
      <c r="C29" s="52">
        <v>177975</v>
      </c>
      <c r="D29" s="52">
        <v>118650</v>
      </c>
    </row>
  </sheetData>
  <mergeCells count="2">
    <mergeCell ref="C3:D3"/>
    <mergeCell ref="B3:B4"/>
  </mergeCells>
  <pageMargins left="0.7" right="0.7" top="0.75" bottom="0.75" header="0.3" footer="0.3"/>
  <pageSetup paperSize="9" orientation="portrait" horizontalDpi="0" verticalDpi="0"/>
</worksheet>
</file>

<file path=docMetadata/LabelInfo.xml><?xml version="1.0" encoding="utf-8"?>
<clbl:labelList xmlns:clbl="http://schemas.microsoft.com/office/2020/mipLabelMetadata">
  <clbl:label id="{4651d07b-e5fa-4c79-b88d-b01a918b12bf}" enabled="1" method="Privileged" siteId="{27bf1aab-fe93-4031-9a12-ff0c565997f4}"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3</vt:i4>
      </vt:variant>
    </vt:vector>
  </HeadingPairs>
  <TitlesOfParts>
    <vt:vector size="3" baseType="lpstr">
      <vt:lpstr>Beräkning</vt:lpstr>
      <vt:lpstr>Tabell 1 till prm</vt:lpstr>
      <vt:lpstr>Tabell 2 till prm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Wörmann</dc:creator>
  <cp:lastModifiedBy>Linda Hasselvik</cp:lastModifiedBy>
  <cp:lastPrinted>2022-09-12T12:40:27Z</cp:lastPrinted>
  <dcterms:created xsi:type="dcterms:W3CDTF">2016-06-03T12:49:01Z</dcterms:created>
  <dcterms:modified xsi:type="dcterms:W3CDTF">2026-05-28T13:18:17Z</dcterms:modified>
</cp:coreProperties>
</file>