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hf00-my.sharepoint.com/personal/joahog_hyresgastforeningen_se/Documents/Skrivbordet/"/>
    </mc:Choice>
  </mc:AlternateContent>
  <xr:revisionPtr revIDLastSave="1" documentId="8_{A17DBF16-98D3-494B-A410-BF4FC721B55C}" xr6:coauthVersionLast="47" xr6:coauthVersionMax="47" xr10:uidLastSave="{85D6BE83-3B1D-4E1A-B45A-45C975978B98}"/>
  <bookViews>
    <workbookView xWindow="28680" yWindow="-120" windowWidth="29040" windowHeight="15840" activeTab="6" xr2:uid="{D9D1344F-B34F-4B55-8F30-C1DCE14DD751}"/>
  </bookViews>
  <sheets>
    <sheet name="Bilaga 1a-24" sheetId="1" r:id="rId1"/>
    <sheet name="Bilaga 1b-24" sheetId="2" r:id="rId2"/>
    <sheet name="Bilaga 2a-24" sheetId="3" r:id="rId3"/>
    <sheet name="Bilaga 2b-24" sheetId="4" r:id="rId4"/>
    <sheet name="Bilaga 3-24" sheetId="5" r:id="rId5"/>
    <sheet name="Översikt-Län" sheetId="7" r:id="rId6"/>
    <sheet name="Kr i mån per lgh nyttor" sheetId="8" r:id="rId7"/>
    <sheet name="Kr i mån per lgh ink elhandel" sheetId="6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________red03">[1]nh03!$A$2:$R$290</definedName>
    <definedName name="________red03">[1]nh03!$A$2:$R$290</definedName>
    <definedName name="_______red02">[2]nh02!$A$2:$O$290</definedName>
    <definedName name="_______red03">[1]nh03!$A$2:$R$290</definedName>
    <definedName name="______red02">[2]nh02!$A$2:$O$290</definedName>
    <definedName name="______red03">[1]nh03!$A$2:$R$290</definedName>
    <definedName name="_____red02">[2]nh02!$A$2:$O$290</definedName>
    <definedName name="_____red03">[1]nh03!$A$2:$R$290</definedName>
    <definedName name="____bef07">[3]Kommunfakta!$BT$2:$BW$291</definedName>
    <definedName name="____red02">[2]nh02!$A$2:$O$290</definedName>
    <definedName name="____red03">[1]nh03!$A$2:$R$290</definedName>
    <definedName name="___bef07">[4]Kommunfakta!$BT$2:$BW$291</definedName>
    <definedName name="___bef08">[4]Kommunfakta!$DL$2:$DN$291</definedName>
    <definedName name="___red02">[2]nh02!$A$2:$O$290</definedName>
    <definedName name="___red03">[1]nh03!$A$2:$R$290</definedName>
    <definedName name="___sam02">[4]SamTOTAL!$B$2:$BC$291</definedName>
    <definedName name="__bef07">[4]Kommunfakta!$BT$2:$BW$291</definedName>
    <definedName name="__bef08">[4]Kommunfakta!$DL$2:$DN$291</definedName>
    <definedName name="__red02">[2]nh02!$A$2:$O$290</definedName>
    <definedName name="__red03">[1]nh03!$A$2:$R$290</definedName>
    <definedName name="_bef07" localSheetId="7">[5]Kommunfakta!$BT$2:$BW$291</definedName>
    <definedName name="_bef07" localSheetId="6">[5]Kommunfakta!$BT$2:$BW$291</definedName>
    <definedName name="_bef07">[6]Kommunfakta!$BT$2:$BW$291</definedName>
    <definedName name="_bef08" localSheetId="7">[5]Kommunfakta!$DL$2:$DN$291</definedName>
    <definedName name="_bef08" localSheetId="6">[5]Kommunfakta!$DL$2:$DN$291</definedName>
    <definedName name="_bef08">[6]Kommunfakta!$DL$2:$DN$291</definedName>
    <definedName name="_bef09" localSheetId="7">[5]Kommunfakta!$ED$2:$EF$291</definedName>
    <definedName name="_bef09" localSheetId="6">[5]Kommunfakta!$ED$2:$EF$291</definedName>
    <definedName name="_bef09">[6]Kommunfakta!$ED$2:$EF$291</definedName>
    <definedName name="_bil12004">'[7]Bilaga 1-04'!$B$5:$N$314</definedName>
    <definedName name="_fjv02">'[8]Bilaga 2-02'!$A$7:$G$351</definedName>
    <definedName name="_fjv03">'[8]Mindre flerfamiljshus 2003-0814'!$B$2:$P$315</definedName>
    <definedName name="_fjv05">'[9]2005 (kopia)'!$A$2:$L$291</definedName>
    <definedName name="_Fjv06">[10]UrvalSvF9juni06!$B$3:$M$355</definedName>
    <definedName name="_fjv07">'[9]2007(kopia)'!$A$2:$E$291</definedName>
    <definedName name="_KOP06">[11]Kontakt2006!$B$2:$H$290</definedName>
    <definedName name="_KOP07">[11]Kontakt2007!$B$2:$H$290</definedName>
    <definedName name="_kp03">[12]kpers03!$B$2:$H$290</definedName>
    <definedName name="_kp05">[12]kpers03!$B$2:$H$290</definedName>
    <definedName name="_kp06">[12]kpers03!$B$2:$H$290</definedName>
    <definedName name="_red02">[2]nh02!$A$2:$O$290</definedName>
    <definedName name="_red03">[1]nh03!$A$2:$R$290</definedName>
    <definedName name="_red06">'[7]Bilaga 1-06'!$B$5:$N$294</definedName>
    <definedName name="_RES05">[11]Svar05o06o07!$B$2:$Q$290</definedName>
    <definedName name="_RES07">[11]resDATABAS!$B$2:$N$290</definedName>
    <definedName name="_sam02" localSheetId="7">[5]SamTOTAL!$B$2:$DH$291</definedName>
    <definedName name="_sam02" localSheetId="6">[5]SamTOTAL!$B$2:$DH$291</definedName>
    <definedName name="_sam02">[6]SamTOTAL!$B$2:$EU$291</definedName>
    <definedName name="_xlchart.v5.0" hidden="1">'Översikt-Län'!$C$4</definedName>
    <definedName name="_xlchart.v5.1" hidden="1">'Översikt-Län'!$C$5:$C$25</definedName>
    <definedName name="_xlchart.v5.2" hidden="1">'Översikt-Län'!$R$5:$R$25</definedName>
    <definedName name="agare">[9]Energibolag!$A$2:$R$190</definedName>
    <definedName name="agfor">[9]Ägarförändr!$A$3:$AL$313</definedName>
    <definedName name="avnh03">[12]nh03!$B$2:$O$291</definedName>
    <definedName name="energi2001">[9]Energi2001!$D$4:$M$313</definedName>
    <definedName name="FjvK0711">'[9]Info2007-11'!$A$2:$G$291</definedName>
    <definedName name="Flöde">[13]SvF07_Underlag!#REF!</definedName>
    <definedName name="fn">'[9]2002'!#REF!</definedName>
    <definedName name="fv07allt">[13]SvF07_Underlag!$E$4:$X$372</definedName>
    <definedName name="fv07stat">[14]SvF07_Underlag!$E$4:$N$371</definedName>
    <definedName name="FV17feb">'[15]Blad1 (140217)'!$B$7:$T$293</definedName>
    <definedName name="FVstfast01">#REF!</definedName>
    <definedName name="kfvdata">[9]Prisjmf!$D$7:$W$290</definedName>
    <definedName name="kofvdata">[9]FV03!$B$4:$AD$292</definedName>
    <definedName name="kollår" localSheetId="7">[5]SamTOTAL!$B$1:$DL$1</definedName>
    <definedName name="kollår" localSheetId="6">[5]SamTOTAL!$B$1:$DL$1</definedName>
    <definedName name="kollår">[6]SamTOTAL!$B$1:$EV$1</definedName>
    <definedName name="konp06">[16]KP06!$B$2:$H$290</definedName>
    <definedName name="mfam03">'[17]Pris Mindre flerfamiljshus 2003'!$B$2:$Q$315</definedName>
    <definedName name="NHkom">[15]EIprisstatistik!$A$4:$H$512</definedName>
    <definedName name="niho13">[15]RESULTAT!$AN$7:$AS$296</definedName>
    <definedName name="nätFVstfast01">#REF!</definedName>
    <definedName name="prismm">'[9]NH2002-KommunFjvföretag'!$C$2:$G$290</definedName>
    <definedName name="Rang">'[18]Fjärrvärme2015 Lägst-Högst'!$A$2:$N$291</definedName>
    <definedName name="redo4">[19]nh041001!$A$2:$N$289</definedName>
    <definedName name="res">[11]Svar05o06o07!$B$2:$BL$290</definedName>
    <definedName name="res06v1">'[16]Svar06 (2)'!$B$2:$N$291</definedName>
    <definedName name="under14">[20]Underlag140219!$B$7:$X$296</definedName>
    <definedName name="under14v1">'[20]RESULTAT (140224)'!$B$7:$X$296</definedName>
    <definedName name="under14v2">'[20]RESULTAT (140314)'!$B$7:$X$296</definedName>
    <definedName name="_xlnm.Print_Area" localSheetId="4">'Bilaga 3-24'!$A$1:$I$353</definedName>
    <definedName name="_xlnm.Print_Titles" localSheetId="0">'Bilaga 1a-24'!$1:$3</definedName>
    <definedName name="_xlnm.Print_Titles" localSheetId="1">'Bilaga 1b-24'!$1:$3</definedName>
    <definedName name="_xlnm.Print_Titles" localSheetId="2">'Bilaga 2a-24'!$1:$3</definedName>
    <definedName name="_xlnm.Print_Titles" localSheetId="3">'Bilaga 2b-24'!$1:$3</definedName>
    <definedName name="_xlnm.Print_Titles" localSheetId="4">'Bilaga 3-24'!$1:$2</definedName>
    <definedName name="_xlnm.Print_Titles" localSheetId="7">'Kr i mån per lgh ink elhandel'!$1:$6</definedName>
    <definedName name="_xlnm.Print_Titles" localSheetId="6">'Kr i mån per lgh nyttor'!$1:$6</definedName>
    <definedName name="vakoll">'[21]ANALYS underlagTF (Vattenfall)'!$A$4:$N$293</definedName>
    <definedName name="Årsförbrukning">[22]Herrljunga!$J$1</definedName>
    <definedName name="Årsförbrukning_193_MWh">[13]SvF07_Underlag!#REF!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7" l="1"/>
  <c r="M27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K27" i="7"/>
  <c r="J27" i="7"/>
  <c r="K5" i="7"/>
  <c r="K6" i="7"/>
  <c r="K7" i="7"/>
  <c r="K8" i="7"/>
  <c r="K9" i="7"/>
  <c r="K10" i="7"/>
  <c r="K11" i="7"/>
  <c r="K12" i="7"/>
  <c r="L12" i="7" s="1"/>
  <c r="K13" i="7"/>
  <c r="K14" i="7"/>
  <c r="K15" i="7"/>
  <c r="K16" i="7"/>
  <c r="K17" i="7"/>
  <c r="K18" i="7"/>
  <c r="K19" i="7"/>
  <c r="K20" i="7"/>
  <c r="L20" i="7" s="1"/>
  <c r="K21" i="7"/>
  <c r="K22" i="7"/>
  <c r="K23" i="7"/>
  <c r="K24" i="7"/>
  <c r="K25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H27" i="7"/>
  <c r="G27" i="7"/>
  <c r="H5" i="7"/>
  <c r="H6" i="7"/>
  <c r="H7" i="7"/>
  <c r="H8" i="7"/>
  <c r="H9" i="7"/>
  <c r="H10" i="7"/>
  <c r="H11" i="7"/>
  <c r="H12" i="7"/>
  <c r="I12" i="7" s="1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E27" i="7"/>
  <c r="E5" i="7"/>
  <c r="E6" i="7"/>
  <c r="E7" i="7"/>
  <c r="E8" i="7"/>
  <c r="E9" i="7"/>
  <c r="E10" i="7"/>
  <c r="E11" i="7"/>
  <c r="E12" i="7"/>
  <c r="F12" i="7" s="1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D27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P5" i="7"/>
  <c r="Q27" i="7"/>
  <c r="P27" i="7"/>
  <c r="Q25" i="7"/>
  <c r="P25" i="7"/>
  <c r="Q24" i="7"/>
  <c r="P24" i="7"/>
  <c r="Q23" i="7"/>
  <c r="P23" i="7"/>
  <c r="Q22" i="7"/>
  <c r="P22" i="7"/>
  <c r="Q21" i="7"/>
  <c r="P21" i="7"/>
  <c r="Q20" i="7"/>
  <c r="P20" i="7"/>
  <c r="Q19" i="7"/>
  <c r="P19" i="7"/>
  <c r="Q18" i="7"/>
  <c r="P18" i="7"/>
  <c r="Q16" i="7"/>
  <c r="Q17" i="7"/>
  <c r="P17" i="7"/>
  <c r="P16" i="7"/>
  <c r="Q15" i="7"/>
  <c r="P15" i="7"/>
  <c r="Q14" i="7"/>
  <c r="P14" i="7"/>
  <c r="Q13" i="7"/>
  <c r="P13" i="7"/>
  <c r="Q12" i="7"/>
  <c r="P12" i="7"/>
  <c r="Q11" i="7"/>
  <c r="P11" i="7"/>
  <c r="Q10" i="7"/>
  <c r="P10" i="7"/>
  <c r="Q9" i="7"/>
  <c r="P9" i="7"/>
  <c r="Q8" i="7"/>
  <c r="P8" i="7"/>
  <c r="Q7" i="7"/>
  <c r="P7" i="7"/>
  <c r="Q6" i="7"/>
  <c r="P6" i="7"/>
  <c r="Q5" i="7"/>
  <c r="D411" i="8"/>
  <c r="E411" i="8"/>
  <c r="F411" i="8"/>
  <c r="G411" i="8"/>
  <c r="H411" i="8"/>
  <c r="I411" i="8"/>
  <c r="J411" i="8"/>
  <c r="K411" i="8"/>
  <c r="K424" i="8" s="1"/>
  <c r="L411" i="8"/>
  <c r="M411" i="8"/>
  <c r="D412" i="8"/>
  <c r="E412" i="8"/>
  <c r="F412" i="8"/>
  <c r="G412" i="8"/>
  <c r="H412" i="8"/>
  <c r="I412" i="8"/>
  <c r="I424" i="8" s="1"/>
  <c r="J412" i="8"/>
  <c r="K412" i="8"/>
  <c r="L412" i="8"/>
  <c r="M412" i="8"/>
  <c r="D413" i="8"/>
  <c r="E413" i="8"/>
  <c r="F413" i="8"/>
  <c r="G413" i="8"/>
  <c r="G424" i="8" s="1"/>
  <c r="H413" i="8"/>
  <c r="I413" i="8"/>
  <c r="J413" i="8"/>
  <c r="K413" i="8"/>
  <c r="L413" i="8"/>
  <c r="M413" i="8"/>
  <c r="D414" i="8"/>
  <c r="E414" i="8"/>
  <c r="E424" i="8" s="1"/>
  <c r="F414" i="8"/>
  <c r="G414" i="8"/>
  <c r="H414" i="8"/>
  <c r="I414" i="8"/>
  <c r="J414" i="8"/>
  <c r="K414" i="8"/>
  <c r="L414" i="8"/>
  <c r="M414" i="8"/>
  <c r="P414" i="8" s="1"/>
  <c r="D415" i="8"/>
  <c r="E415" i="8"/>
  <c r="F415" i="8"/>
  <c r="G415" i="8"/>
  <c r="H415" i="8"/>
  <c r="I415" i="8"/>
  <c r="J415" i="8"/>
  <c r="K415" i="8"/>
  <c r="L415" i="8"/>
  <c r="M415" i="8"/>
  <c r="D416" i="8"/>
  <c r="E416" i="8"/>
  <c r="F416" i="8"/>
  <c r="G416" i="8"/>
  <c r="H416" i="8"/>
  <c r="I416" i="8"/>
  <c r="J416" i="8"/>
  <c r="K416" i="8"/>
  <c r="L416" i="8"/>
  <c r="M416" i="8"/>
  <c r="D417" i="8"/>
  <c r="E417" i="8"/>
  <c r="F417" i="8"/>
  <c r="G417" i="8"/>
  <c r="H417" i="8"/>
  <c r="I417" i="8"/>
  <c r="J417" i="8"/>
  <c r="K417" i="8"/>
  <c r="L417" i="8"/>
  <c r="M417" i="8"/>
  <c r="D418" i="8"/>
  <c r="E418" i="8"/>
  <c r="F418" i="8"/>
  <c r="G418" i="8"/>
  <c r="H418" i="8"/>
  <c r="I418" i="8"/>
  <c r="J418" i="8"/>
  <c r="K418" i="8"/>
  <c r="L418" i="8"/>
  <c r="M418" i="8"/>
  <c r="P418" i="8" s="1"/>
  <c r="D419" i="8"/>
  <c r="E419" i="8"/>
  <c r="F419" i="8"/>
  <c r="G419" i="8"/>
  <c r="H419" i="8"/>
  <c r="I419" i="8"/>
  <c r="J419" i="8"/>
  <c r="K419" i="8"/>
  <c r="L419" i="8"/>
  <c r="M419" i="8"/>
  <c r="D420" i="8"/>
  <c r="E420" i="8"/>
  <c r="F420" i="8"/>
  <c r="G420" i="8"/>
  <c r="H420" i="8"/>
  <c r="I420" i="8"/>
  <c r="J420" i="8"/>
  <c r="K420" i="8"/>
  <c r="L420" i="8"/>
  <c r="M420" i="8"/>
  <c r="D421" i="8"/>
  <c r="E421" i="8"/>
  <c r="F421" i="8"/>
  <c r="G421" i="8"/>
  <c r="H421" i="8"/>
  <c r="I421" i="8"/>
  <c r="J421" i="8"/>
  <c r="K421" i="8"/>
  <c r="L421" i="8"/>
  <c r="M421" i="8"/>
  <c r="D422" i="8"/>
  <c r="E422" i="8"/>
  <c r="F422" i="8"/>
  <c r="G422" i="8"/>
  <c r="H422" i="8"/>
  <c r="I422" i="8"/>
  <c r="J422" i="8"/>
  <c r="K422" i="8"/>
  <c r="L422" i="8"/>
  <c r="M422" i="8"/>
  <c r="P422" i="8" s="1"/>
  <c r="D423" i="8"/>
  <c r="D424" i="8" s="1"/>
  <c r="E423" i="8"/>
  <c r="F423" i="8"/>
  <c r="G423" i="8"/>
  <c r="H423" i="8"/>
  <c r="I423" i="8"/>
  <c r="J423" i="8"/>
  <c r="K423" i="8"/>
  <c r="L423" i="8"/>
  <c r="M423" i="8"/>
  <c r="P423" i="8" s="1"/>
  <c r="M410" i="8"/>
  <c r="L410" i="8"/>
  <c r="K410" i="8"/>
  <c r="J410" i="8"/>
  <c r="I410" i="8"/>
  <c r="H410" i="8"/>
  <c r="H424" i="8" s="1"/>
  <c r="G410" i="8"/>
  <c r="F410" i="8"/>
  <c r="F424" i="8" s="1"/>
  <c r="E410" i="8"/>
  <c r="D410" i="8"/>
  <c r="D390" i="8"/>
  <c r="E390" i="8"/>
  <c r="F390" i="8"/>
  <c r="G390" i="8"/>
  <c r="H390" i="8"/>
  <c r="I390" i="8"/>
  <c r="J390" i="8"/>
  <c r="K390" i="8"/>
  <c r="K404" i="8" s="1"/>
  <c r="L390" i="8"/>
  <c r="M390" i="8"/>
  <c r="D391" i="8"/>
  <c r="E391" i="8"/>
  <c r="F391" i="8"/>
  <c r="G391" i="8"/>
  <c r="H391" i="8"/>
  <c r="I391" i="8"/>
  <c r="I404" i="8" s="1"/>
  <c r="J391" i="8"/>
  <c r="K391" i="8"/>
  <c r="L391" i="8"/>
  <c r="M391" i="8"/>
  <c r="D392" i="8"/>
  <c r="E392" i="8"/>
  <c r="F392" i="8"/>
  <c r="G392" i="8"/>
  <c r="G404" i="8" s="1"/>
  <c r="H392" i="8"/>
  <c r="I392" i="8"/>
  <c r="J392" i="8"/>
  <c r="K392" i="8"/>
  <c r="L392" i="8"/>
  <c r="M392" i="8"/>
  <c r="D393" i="8"/>
  <c r="E393" i="8"/>
  <c r="E404" i="8" s="1"/>
  <c r="F393" i="8"/>
  <c r="G393" i="8"/>
  <c r="H393" i="8"/>
  <c r="I393" i="8"/>
  <c r="J393" i="8"/>
  <c r="K393" i="8"/>
  <c r="L393" i="8"/>
  <c r="M393" i="8"/>
  <c r="P399" i="8" s="1"/>
  <c r="D394" i="8"/>
  <c r="E394" i="8"/>
  <c r="F394" i="8"/>
  <c r="G394" i="8"/>
  <c r="H394" i="8"/>
  <c r="I394" i="8"/>
  <c r="J394" i="8"/>
  <c r="K394" i="8"/>
  <c r="L394" i="8"/>
  <c r="M394" i="8"/>
  <c r="D395" i="8"/>
  <c r="E395" i="8"/>
  <c r="F395" i="8"/>
  <c r="G395" i="8"/>
  <c r="H395" i="8"/>
  <c r="I395" i="8"/>
  <c r="J395" i="8"/>
  <c r="K395" i="8"/>
  <c r="L395" i="8"/>
  <c r="M395" i="8"/>
  <c r="D396" i="8"/>
  <c r="E396" i="8"/>
  <c r="F396" i="8"/>
  <c r="G396" i="8"/>
  <c r="H396" i="8"/>
  <c r="I396" i="8"/>
  <c r="J396" i="8"/>
  <c r="K396" i="8"/>
  <c r="L396" i="8"/>
  <c r="M396" i="8"/>
  <c r="D397" i="8"/>
  <c r="E397" i="8"/>
  <c r="F397" i="8"/>
  <c r="G397" i="8"/>
  <c r="H397" i="8"/>
  <c r="I397" i="8"/>
  <c r="J397" i="8"/>
  <c r="K397" i="8"/>
  <c r="L397" i="8"/>
  <c r="M397" i="8"/>
  <c r="P397" i="8" s="1"/>
  <c r="D398" i="8"/>
  <c r="E398" i="8"/>
  <c r="F398" i="8"/>
  <c r="G398" i="8"/>
  <c r="H398" i="8"/>
  <c r="I398" i="8"/>
  <c r="J398" i="8"/>
  <c r="K398" i="8"/>
  <c r="L398" i="8"/>
  <c r="M398" i="8"/>
  <c r="D399" i="8"/>
  <c r="E399" i="8"/>
  <c r="F399" i="8"/>
  <c r="G399" i="8"/>
  <c r="H399" i="8"/>
  <c r="I399" i="8"/>
  <c r="J399" i="8"/>
  <c r="K399" i="8"/>
  <c r="L399" i="8"/>
  <c r="M399" i="8"/>
  <c r="D400" i="8"/>
  <c r="E400" i="8"/>
  <c r="F400" i="8"/>
  <c r="G400" i="8"/>
  <c r="H400" i="8"/>
  <c r="I400" i="8"/>
  <c r="J400" i="8"/>
  <c r="K400" i="8"/>
  <c r="L400" i="8"/>
  <c r="M400" i="8"/>
  <c r="D401" i="8"/>
  <c r="E401" i="8"/>
  <c r="F401" i="8"/>
  <c r="G401" i="8"/>
  <c r="H401" i="8"/>
  <c r="I401" i="8"/>
  <c r="J401" i="8"/>
  <c r="K401" i="8"/>
  <c r="L401" i="8"/>
  <c r="M401" i="8"/>
  <c r="P400" i="8" s="1"/>
  <c r="D402" i="8"/>
  <c r="E402" i="8"/>
  <c r="F402" i="8"/>
  <c r="G402" i="8"/>
  <c r="H402" i="8"/>
  <c r="I402" i="8"/>
  <c r="J402" i="8"/>
  <c r="K402" i="8"/>
  <c r="L402" i="8"/>
  <c r="M402" i="8"/>
  <c r="D403" i="8"/>
  <c r="E403" i="8"/>
  <c r="F403" i="8"/>
  <c r="G403" i="8"/>
  <c r="H403" i="8"/>
  <c r="I403" i="8"/>
  <c r="J403" i="8"/>
  <c r="K403" i="8"/>
  <c r="L403" i="8"/>
  <c r="L404" i="8" s="1"/>
  <c r="M403" i="8"/>
  <c r="M389" i="8"/>
  <c r="L389" i="8"/>
  <c r="K389" i="8"/>
  <c r="J389" i="8"/>
  <c r="I389" i="8"/>
  <c r="H389" i="8"/>
  <c r="H404" i="8" s="1"/>
  <c r="G389" i="8"/>
  <c r="F389" i="8"/>
  <c r="E389" i="8"/>
  <c r="D389" i="8"/>
  <c r="D376" i="8"/>
  <c r="E376" i="8"/>
  <c r="F376" i="8"/>
  <c r="G376" i="8"/>
  <c r="H376" i="8"/>
  <c r="I376" i="8"/>
  <c r="J376" i="8"/>
  <c r="K376" i="8"/>
  <c r="K383" i="8" s="1"/>
  <c r="L376" i="8"/>
  <c r="M376" i="8"/>
  <c r="D377" i="8"/>
  <c r="E377" i="8"/>
  <c r="F377" i="8"/>
  <c r="G377" i="8"/>
  <c r="H377" i="8"/>
  <c r="I377" i="8"/>
  <c r="I383" i="8" s="1"/>
  <c r="J377" i="8"/>
  <c r="K377" i="8"/>
  <c r="L377" i="8"/>
  <c r="M377" i="8"/>
  <c r="D378" i="8"/>
  <c r="E378" i="8"/>
  <c r="F378" i="8"/>
  <c r="G378" i="8"/>
  <c r="G383" i="8" s="1"/>
  <c r="H378" i="8"/>
  <c r="I378" i="8"/>
  <c r="J378" i="8"/>
  <c r="K378" i="8"/>
  <c r="L378" i="8"/>
  <c r="M378" i="8"/>
  <c r="D379" i="8"/>
  <c r="E379" i="8"/>
  <c r="E383" i="8" s="1"/>
  <c r="F379" i="8"/>
  <c r="G379" i="8"/>
  <c r="H379" i="8"/>
  <c r="I379" i="8"/>
  <c r="J379" i="8"/>
  <c r="K379" i="8"/>
  <c r="L379" i="8"/>
  <c r="M379" i="8"/>
  <c r="P380" i="8" s="1"/>
  <c r="D380" i="8"/>
  <c r="E380" i="8"/>
  <c r="F380" i="8"/>
  <c r="G380" i="8"/>
  <c r="H380" i="8"/>
  <c r="I380" i="8"/>
  <c r="J380" i="8"/>
  <c r="K380" i="8"/>
  <c r="L380" i="8"/>
  <c r="M380" i="8"/>
  <c r="D381" i="8"/>
  <c r="E381" i="8"/>
  <c r="F381" i="8"/>
  <c r="G381" i="8"/>
  <c r="H381" i="8"/>
  <c r="I381" i="8"/>
  <c r="J381" i="8"/>
  <c r="K381" i="8"/>
  <c r="L381" i="8"/>
  <c r="M381" i="8"/>
  <c r="D382" i="8"/>
  <c r="E382" i="8"/>
  <c r="F382" i="8"/>
  <c r="G382" i="8"/>
  <c r="H382" i="8"/>
  <c r="I382" i="8"/>
  <c r="J382" i="8"/>
  <c r="K382" i="8"/>
  <c r="L382" i="8"/>
  <c r="L383" i="8" s="1"/>
  <c r="M382" i="8"/>
  <c r="P382" i="8" s="1"/>
  <c r="M375" i="8"/>
  <c r="L375" i="8"/>
  <c r="K375" i="8"/>
  <c r="J375" i="8"/>
  <c r="I375" i="8"/>
  <c r="H375" i="8"/>
  <c r="G375" i="8"/>
  <c r="F375" i="8"/>
  <c r="F383" i="8" s="1"/>
  <c r="E375" i="8"/>
  <c r="D375" i="8"/>
  <c r="D363" i="8"/>
  <c r="E363" i="8"/>
  <c r="F363" i="8"/>
  <c r="G363" i="8"/>
  <c r="H363" i="8"/>
  <c r="I363" i="8"/>
  <c r="J363" i="8"/>
  <c r="K363" i="8"/>
  <c r="K369" i="8" s="1"/>
  <c r="L363" i="8"/>
  <c r="M363" i="8"/>
  <c r="D364" i="8"/>
  <c r="E364" i="8"/>
  <c r="F364" i="8"/>
  <c r="G364" i="8"/>
  <c r="H364" i="8"/>
  <c r="I364" i="8"/>
  <c r="I369" i="8" s="1"/>
  <c r="J364" i="8"/>
  <c r="K364" i="8"/>
  <c r="L364" i="8"/>
  <c r="M364" i="8"/>
  <c r="D365" i="8"/>
  <c r="E365" i="8"/>
  <c r="F365" i="8"/>
  <c r="G365" i="8"/>
  <c r="H365" i="8"/>
  <c r="I365" i="8"/>
  <c r="J365" i="8"/>
  <c r="K365" i="8"/>
  <c r="L365" i="8"/>
  <c r="M365" i="8"/>
  <c r="D366" i="8"/>
  <c r="E366" i="8"/>
  <c r="E369" i="8" s="1"/>
  <c r="F366" i="8"/>
  <c r="G366" i="8"/>
  <c r="H366" i="8"/>
  <c r="I366" i="8"/>
  <c r="J366" i="8"/>
  <c r="K366" i="8"/>
  <c r="L366" i="8"/>
  <c r="M366" i="8"/>
  <c r="P363" i="8" s="1"/>
  <c r="D367" i="8"/>
  <c r="E367" i="8"/>
  <c r="F367" i="8"/>
  <c r="G367" i="8"/>
  <c r="H367" i="8"/>
  <c r="I367" i="8"/>
  <c r="J367" i="8"/>
  <c r="K367" i="8"/>
  <c r="L367" i="8"/>
  <c r="M367" i="8"/>
  <c r="P367" i="8" s="1"/>
  <c r="D368" i="8"/>
  <c r="E368" i="8"/>
  <c r="F368" i="8"/>
  <c r="G368" i="8"/>
  <c r="H368" i="8"/>
  <c r="I368" i="8"/>
  <c r="J368" i="8"/>
  <c r="K368" i="8"/>
  <c r="L368" i="8"/>
  <c r="M368" i="8"/>
  <c r="M362" i="8"/>
  <c r="L362" i="8"/>
  <c r="K362" i="8"/>
  <c r="J362" i="8"/>
  <c r="I362" i="8"/>
  <c r="H362" i="8"/>
  <c r="H369" i="8" s="1"/>
  <c r="G362" i="8"/>
  <c r="F362" i="8"/>
  <c r="E362" i="8"/>
  <c r="D362" i="8"/>
  <c r="D347" i="8"/>
  <c r="E347" i="8"/>
  <c r="F347" i="8"/>
  <c r="G347" i="8"/>
  <c r="H347" i="8"/>
  <c r="I347" i="8"/>
  <c r="J347" i="8"/>
  <c r="K347" i="8"/>
  <c r="L347" i="8"/>
  <c r="M347" i="8"/>
  <c r="D348" i="8"/>
  <c r="E348" i="8"/>
  <c r="F348" i="8"/>
  <c r="G348" i="8"/>
  <c r="H348" i="8"/>
  <c r="I348" i="8"/>
  <c r="J348" i="8"/>
  <c r="K348" i="8"/>
  <c r="L348" i="8"/>
  <c r="M348" i="8"/>
  <c r="D350" i="8"/>
  <c r="E350" i="8"/>
  <c r="F350" i="8"/>
  <c r="G350" i="8"/>
  <c r="H350" i="8"/>
  <c r="I350" i="8"/>
  <c r="J350" i="8"/>
  <c r="K350" i="8"/>
  <c r="L350" i="8"/>
  <c r="M350" i="8"/>
  <c r="D349" i="8"/>
  <c r="E349" i="8"/>
  <c r="F349" i="8"/>
  <c r="G349" i="8"/>
  <c r="H349" i="8"/>
  <c r="I349" i="8"/>
  <c r="J349" i="8"/>
  <c r="K349" i="8"/>
  <c r="L349" i="8"/>
  <c r="M349" i="8"/>
  <c r="D351" i="8"/>
  <c r="E351" i="8"/>
  <c r="F351" i="8"/>
  <c r="G351" i="8"/>
  <c r="H351" i="8"/>
  <c r="I351" i="8"/>
  <c r="J351" i="8"/>
  <c r="K351" i="8"/>
  <c r="L351" i="8"/>
  <c r="M351" i="8"/>
  <c r="D353" i="8"/>
  <c r="E353" i="8"/>
  <c r="F353" i="8"/>
  <c r="G353" i="8"/>
  <c r="H353" i="8"/>
  <c r="I353" i="8"/>
  <c r="J353" i="8"/>
  <c r="K353" i="8"/>
  <c r="L353" i="8"/>
  <c r="M353" i="8"/>
  <c r="D352" i="8"/>
  <c r="E352" i="8"/>
  <c r="F352" i="8"/>
  <c r="G352" i="8"/>
  <c r="H352" i="8"/>
  <c r="I352" i="8"/>
  <c r="J352" i="8"/>
  <c r="K352" i="8"/>
  <c r="L352" i="8"/>
  <c r="M352" i="8"/>
  <c r="D354" i="8"/>
  <c r="E354" i="8"/>
  <c r="F354" i="8"/>
  <c r="G354" i="8"/>
  <c r="H354" i="8"/>
  <c r="I354" i="8"/>
  <c r="J354" i="8"/>
  <c r="K354" i="8"/>
  <c r="L354" i="8"/>
  <c r="M354" i="8"/>
  <c r="P354" i="8" s="1"/>
  <c r="D355" i="8"/>
  <c r="E355" i="8"/>
  <c r="F355" i="8"/>
  <c r="G355" i="8"/>
  <c r="H355" i="8"/>
  <c r="I355" i="8"/>
  <c r="J355" i="8"/>
  <c r="K355" i="8"/>
  <c r="L355" i="8"/>
  <c r="M355" i="8"/>
  <c r="M346" i="8"/>
  <c r="L346" i="8"/>
  <c r="K346" i="8"/>
  <c r="J346" i="8"/>
  <c r="I346" i="8"/>
  <c r="H346" i="8"/>
  <c r="H356" i="8" s="1"/>
  <c r="G346" i="8"/>
  <c r="F346" i="8"/>
  <c r="E346" i="8"/>
  <c r="D346" i="8"/>
  <c r="D356" i="8" s="1"/>
  <c r="D325" i="8"/>
  <c r="E325" i="8"/>
  <c r="F325" i="8"/>
  <c r="G325" i="8"/>
  <c r="H325" i="8"/>
  <c r="I325" i="8"/>
  <c r="J325" i="8"/>
  <c r="K325" i="8"/>
  <c r="K339" i="8" s="1"/>
  <c r="L325" i="8"/>
  <c r="M325" i="8"/>
  <c r="D326" i="8"/>
  <c r="E326" i="8"/>
  <c r="F326" i="8"/>
  <c r="G326" i="8"/>
  <c r="H326" i="8"/>
  <c r="I326" i="8"/>
  <c r="I339" i="8" s="1"/>
  <c r="J326" i="8"/>
  <c r="K326" i="8"/>
  <c r="L326" i="8"/>
  <c r="M326" i="8"/>
  <c r="D327" i="8"/>
  <c r="E327" i="8"/>
  <c r="F327" i="8"/>
  <c r="G327" i="8"/>
  <c r="H327" i="8"/>
  <c r="I327" i="8"/>
  <c r="J327" i="8"/>
  <c r="K327" i="8"/>
  <c r="L327" i="8"/>
  <c r="M327" i="8"/>
  <c r="D328" i="8"/>
  <c r="E328" i="8"/>
  <c r="E339" i="8" s="1"/>
  <c r="F328" i="8"/>
  <c r="G328" i="8"/>
  <c r="H328" i="8"/>
  <c r="I328" i="8"/>
  <c r="J328" i="8"/>
  <c r="K328" i="8"/>
  <c r="L328" i="8"/>
  <c r="M328" i="8"/>
  <c r="P327" i="8" s="1"/>
  <c r="D329" i="8"/>
  <c r="E329" i="8"/>
  <c r="F329" i="8"/>
  <c r="G329" i="8"/>
  <c r="H329" i="8"/>
  <c r="I329" i="8"/>
  <c r="J329" i="8"/>
  <c r="K329" i="8"/>
  <c r="L329" i="8"/>
  <c r="M329" i="8"/>
  <c r="D330" i="8"/>
  <c r="E330" i="8"/>
  <c r="F330" i="8"/>
  <c r="G330" i="8"/>
  <c r="H330" i="8"/>
  <c r="I330" i="8"/>
  <c r="J330" i="8"/>
  <c r="K330" i="8"/>
  <c r="L330" i="8"/>
  <c r="M330" i="8"/>
  <c r="D331" i="8"/>
  <c r="E331" i="8"/>
  <c r="F331" i="8"/>
  <c r="G331" i="8"/>
  <c r="H331" i="8"/>
  <c r="I331" i="8"/>
  <c r="J331" i="8"/>
  <c r="K331" i="8"/>
  <c r="L331" i="8"/>
  <c r="M331" i="8"/>
  <c r="D332" i="8"/>
  <c r="E332" i="8"/>
  <c r="F332" i="8"/>
  <c r="G332" i="8"/>
  <c r="H332" i="8"/>
  <c r="I332" i="8"/>
  <c r="J332" i="8"/>
  <c r="K332" i="8"/>
  <c r="L332" i="8"/>
  <c r="M332" i="8"/>
  <c r="P332" i="8" s="1"/>
  <c r="D333" i="8"/>
  <c r="E333" i="8"/>
  <c r="F333" i="8"/>
  <c r="G333" i="8"/>
  <c r="H333" i="8"/>
  <c r="I333" i="8"/>
  <c r="J333" i="8"/>
  <c r="K333" i="8"/>
  <c r="L333" i="8"/>
  <c r="M333" i="8"/>
  <c r="D334" i="8"/>
  <c r="E334" i="8"/>
  <c r="F334" i="8"/>
  <c r="G334" i="8"/>
  <c r="H334" i="8"/>
  <c r="I334" i="8"/>
  <c r="J334" i="8"/>
  <c r="K334" i="8"/>
  <c r="L334" i="8"/>
  <c r="M334" i="8"/>
  <c r="D335" i="8"/>
  <c r="E335" i="8"/>
  <c r="F335" i="8"/>
  <c r="G335" i="8"/>
  <c r="H335" i="8"/>
  <c r="I335" i="8"/>
  <c r="J335" i="8"/>
  <c r="K335" i="8"/>
  <c r="L335" i="8"/>
  <c r="M335" i="8"/>
  <c r="D336" i="8"/>
  <c r="E336" i="8"/>
  <c r="F336" i="8"/>
  <c r="G336" i="8"/>
  <c r="H336" i="8"/>
  <c r="I336" i="8"/>
  <c r="J336" i="8"/>
  <c r="K336" i="8"/>
  <c r="L336" i="8"/>
  <c r="L339" i="8" s="1"/>
  <c r="M336" i="8"/>
  <c r="P336" i="8" s="1"/>
  <c r="D337" i="8"/>
  <c r="E337" i="8"/>
  <c r="F337" i="8"/>
  <c r="G337" i="8"/>
  <c r="H337" i="8"/>
  <c r="I337" i="8"/>
  <c r="J337" i="8"/>
  <c r="K337" i="8"/>
  <c r="L337" i="8"/>
  <c r="M337" i="8"/>
  <c r="P337" i="8" s="1"/>
  <c r="D338" i="8"/>
  <c r="E338" i="8"/>
  <c r="F338" i="8"/>
  <c r="G338" i="8"/>
  <c r="H338" i="8"/>
  <c r="I338" i="8"/>
  <c r="J338" i="8"/>
  <c r="K338" i="8"/>
  <c r="L338" i="8"/>
  <c r="M338" i="8"/>
  <c r="O324" i="8" s="1"/>
  <c r="M324" i="8"/>
  <c r="L324" i="8"/>
  <c r="K324" i="8"/>
  <c r="J324" i="8"/>
  <c r="I324" i="8"/>
  <c r="H324" i="8"/>
  <c r="G324" i="8"/>
  <c r="F324" i="8"/>
  <c r="F339" i="8" s="1"/>
  <c r="E324" i="8"/>
  <c r="D324" i="8"/>
  <c r="D309" i="8"/>
  <c r="E309" i="8"/>
  <c r="F309" i="8"/>
  <c r="G309" i="8"/>
  <c r="H309" i="8"/>
  <c r="I309" i="8"/>
  <c r="J309" i="8"/>
  <c r="K309" i="8"/>
  <c r="K318" i="8" s="1"/>
  <c r="L309" i="8"/>
  <c r="M309" i="8"/>
  <c r="D310" i="8"/>
  <c r="E310" i="8"/>
  <c r="F310" i="8"/>
  <c r="G310" i="8"/>
  <c r="H310" i="8"/>
  <c r="I310" i="8"/>
  <c r="I318" i="8" s="1"/>
  <c r="J310" i="8"/>
  <c r="K310" i="8"/>
  <c r="L310" i="8"/>
  <c r="M310" i="8"/>
  <c r="D311" i="8"/>
  <c r="E311" i="8"/>
  <c r="F311" i="8"/>
  <c r="G311" i="8"/>
  <c r="H311" i="8"/>
  <c r="I311" i="8"/>
  <c r="J311" i="8"/>
  <c r="K311" i="8"/>
  <c r="L311" i="8"/>
  <c r="M311" i="8"/>
  <c r="D312" i="8"/>
  <c r="E312" i="8"/>
  <c r="F312" i="8"/>
  <c r="G312" i="8"/>
  <c r="H312" i="8"/>
  <c r="I312" i="8"/>
  <c r="J312" i="8"/>
  <c r="K312" i="8"/>
  <c r="L312" i="8"/>
  <c r="M312" i="8"/>
  <c r="P311" i="8" s="1"/>
  <c r="D313" i="8"/>
  <c r="E313" i="8"/>
  <c r="F313" i="8"/>
  <c r="G313" i="8"/>
  <c r="H313" i="8"/>
  <c r="I313" i="8"/>
  <c r="J313" i="8"/>
  <c r="K313" i="8"/>
  <c r="L313" i="8"/>
  <c r="M313" i="8"/>
  <c r="D314" i="8"/>
  <c r="E314" i="8"/>
  <c r="F314" i="8"/>
  <c r="G314" i="8"/>
  <c r="H314" i="8"/>
  <c r="I314" i="8"/>
  <c r="J314" i="8"/>
  <c r="K314" i="8"/>
  <c r="L314" i="8"/>
  <c r="M314" i="8"/>
  <c r="D315" i="8"/>
  <c r="E315" i="8"/>
  <c r="F315" i="8"/>
  <c r="G315" i="8"/>
  <c r="H315" i="8"/>
  <c r="H318" i="8" s="1"/>
  <c r="I315" i="8"/>
  <c r="J315" i="8"/>
  <c r="K315" i="8"/>
  <c r="L315" i="8"/>
  <c r="M315" i="8"/>
  <c r="D316" i="8"/>
  <c r="E316" i="8"/>
  <c r="F316" i="8"/>
  <c r="G316" i="8"/>
  <c r="H316" i="8"/>
  <c r="I316" i="8"/>
  <c r="J316" i="8"/>
  <c r="K316" i="8"/>
  <c r="L316" i="8"/>
  <c r="M316" i="8"/>
  <c r="D317" i="8"/>
  <c r="E317" i="8"/>
  <c r="F317" i="8"/>
  <c r="G317" i="8"/>
  <c r="H317" i="8"/>
  <c r="I317" i="8"/>
  <c r="J317" i="8"/>
  <c r="K317" i="8"/>
  <c r="L317" i="8"/>
  <c r="M317" i="8"/>
  <c r="M308" i="8"/>
  <c r="L308" i="8"/>
  <c r="K308" i="8"/>
  <c r="J308" i="8"/>
  <c r="I308" i="8"/>
  <c r="H308" i="8"/>
  <c r="G308" i="8"/>
  <c r="F308" i="8"/>
  <c r="F318" i="8" s="1"/>
  <c r="E308" i="8"/>
  <c r="D308" i="8"/>
  <c r="D291" i="8"/>
  <c r="E291" i="8"/>
  <c r="F291" i="8"/>
  <c r="G291" i="8"/>
  <c r="H291" i="8"/>
  <c r="I291" i="8"/>
  <c r="J291" i="8"/>
  <c r="K291" i="8"/>
  <c r="K302" i="8" s="1"/>
  <c r="L291" i="8"/>
  <c r="M291" i="8"/>
  <c r="D292" i="8"/>
  <c r="E292" i="8"/>
  <c r="F292" i="8"/>
  <c r="G292" i="8"/>
  <c r="H292" i="8"/>
  <c r="I292" i="8"/>
  <c r="J292" i="8"/>
  <c r="K292" i="8"/>
  <c r="L292" i="8"/>
  <c r="M292" i="8"/>
  <c r="D293" i="8"/>
  <c r="E293" i="8"/>
  <c r="F293" i="8"/>
  <c r="G293" i="8"/>
  <c r="H293" i="8"/>
  <c r="I293" i="8"/>
  <c r="J293" i="8"/>
  <c r="K293" i="8"/>
  <c r="L293" i="8"/>
  <c r="M293" i="8"/>
  <c r="D294" i="8"/>
  <c r="E294" i="8"/>
  <c r="E302" i="8" s="1"/>
  <c r="F294" i="8"/>
  <c r="G294" i="8"/>
  <c r="H294" i="8"/>
  <c r="I294" i="8"/>
  <c r="J294" i="8"/>
  <c r="K294" i="8"/>
  <c r="L294" i="8"/>
  <c r="M294" i="8"/>
  <c r="P294" i="8" s="1"/>
  <c r="D295" i="8"/>
  <c r="E295" i="8"/>
  <c r="F295" i="8"/>
  <c r="G295" i="8"/>
  <c r="H295" i="8"/>
  <c r="I295" i="8"/>
  <c r="J295" i="8"/>
  <c r="K295" i="8"/>
  <c r="L295" i="8"/>
  <c r="M295" i="8"/>
  <c r="D296" i="8"/>
  <c r="E296" i="8"/>
  <c r="F296" i="8"/>
  <c r="G296" i="8"/>
  <c r="H296" i="8"/>
  <c r="I296" i="8"/>
  <c r="J296" i="8"/>
  <c r="K296" i="8"/>
  <c r="L296" i="8"/>
  <c r="M296" i="8"/>
  <c r="D297" i="8"/>
  <c r="E297" i="8"/>
  <c r="F297" i="8"/>
  <c r="G297" i="8"/>
  <c r="H297" i="8"/>
  <c r="I297" i="8"/>
  <c r="J297" i="8"/>
  <c r="K297" i="8"/>
  <c r="L297" i="8"/>
  <c r="M297" i="8"/>
  <c r="D298" i="8"/>
  <c r="E298" i="8"/>
  <c r="F298" i="8"/>
  <c r="G298" i="8"/>
  <c r="H298" i="8"/>
  <c r="I298" i="8"/>
  <c r="J298" i="8"/>
  <c r="K298" i="8"/>
  <c r="L298" i="8"/>
  <c r="M298" i="8"/>
  <c r="P298" i="8" s="1"/>
  <c r="D299" i="8"/>
  <c r="E299" i="8"/>
  <c r="F299" i="8"/>
  <c r="G299" i="8"/>
  <c r="H299" i="8"/>
  <c r="I299" i="8"/>
  <c r="J299" i="8"/>
  <c r="K299" i="8"/>
  <c r="L299" i="8"/>
  <c r="M299" i="8"/>
  <c r="D300" i="8"/>
  <c r="E300" i="8"/>
  <c r="F300" i="8"/>
  <c r="G300" i="8"/>
  <c r="H300" i="8"/>
  <c r="I300" i="8"/>
  <c r="J300" i="8"/>
  <c r="K300" i="8"/>
  <c r="L300" i="8"/>
  <c r="M300" i="8"/>
  <c r="D301" i="8"/>
  <c r="E301" i="8"/>
  <c r="F301" i="8"/>
  <c r="G301" i="8"/>
  <c r="H301" i="8"/>
  <c r="I301" i="8"/>
  <c r="J301" i="8"/>
  <c r="K301" i="8"/>
  <c r="L301" i="8"/>
  <c r="M301" i="8"/>
  <c r="O290" i="8" s="1"/>
  <c r="M290" i="8"/>
  <c r="L290" i="8"/>
  <c r="K290" i="8"/>
  <c r="J290" i="8"/>
  <c r="J302" i="8" s="1"/>
  <c r="I290" i="8"/>
  <c r="H290" i="8"/>
  <c r="G290" i="8"/>
  <c r="F290" i="8"/>
  <c r="E290" i="8"/>
  <c r="D290" i="8"/>
  <c r="D269" i="8"/>
  <c r="E269" i="8"/>
  <c r="F269" i="8"/>
  <c r="G269" i="8"/>
  <c r="H269" i="8"/>
  <c r="I269" i="8"/>
  <c r="J269" i="8"/>
  <c r="K269" i="8"/>
  <c r="K284" i="8" s="1"/>
  <c r="L269" i="8"/>
  <c r="M269" i="8"/>
  <c r="D270" i="8"/>
  <c r="E270" i="8"/>
  <c r="F270" i="8"/>
  <c r="G270" i="8"/>
  <c r="H270" i="8"/>
  <c r="I270" i="8"/>
  <c r="I284" i="8" s="1"/>
  <c r="J270" i="8"/>
  <c r="K270" i="8"/>
  <c r="L270" i="8"/>
  <c r="M270" i="8"/>
  <c r="D271" i="8"/>
  <c r="E271" i="8"/>
  <c r="F271" i="8"/>
  <c r="G271" i="8"/>
  <c r="G284" i="8" s="1"/>
  <c r="H271" i="8"/>
  <c r="I271" i="8"/>
  <c r="J271" i="8"/>
  <c r="K271" i="8"/>
  <c r="L271" i="8"/>
  <c r="M271" i="8"/>
  <c r="D272" i="8"/>
  <c r="E272" i="8"/>
  <c r="E284" i="8" s="1"/>
  <c r="F272" i="8"/>
  <c r="G272" i="8"/>
  <c r="H272" i="8"/>
  <c r="I272" i="8"/>
  <c r="J272" i="8"/>
  <c r="K272" i="8"/>
  <c r="L272" i="8"/>
  <c r="M272" i="8"/>
  <c r="P283" i="8" s="1"/>
  <c r="D273" i="8"/>
  <c r="E273" i="8"/>
  <c r="F273" i="8"/>
  <c r="G273" i="8"/>
  <c r="H273" i="8"/>
  <c r="I273" i="8"/>
  <c r="J273" i="8"/>
  <c r="K273" i="8"/>
  <c r="L273" i="8"/>
  <c r="M273" i="8"/>
  <c r="D274" i="8"/>
  <c r="E274" i="8"/>
  <c r="F274" i="8"/>
  <c r="G274" i="8"/>
  <c r="H274" i="8"/>
  <c r="I274" i="8"/>
  <c r="J274" i="8"/>
  <c r="K274" i="8"/>
  <c r="L274" i="8"/>
  <c r="M274" i="8"/>
  <c r="D275" i="8"/>
  <c r="E275" i="8"/>
  <c r="F275" i="8"/>
  <c r="G275" i="8"/>
  <c r="H275" i="8"/>
  <c r="I275" i="8"/>
  <c r="J275" i="8"/>
  <c r="K275" i="8"/>
  <c r="L275" i="8"/>
  <c r="M275" i="8"/>
  <c r="D276" i="8"/>
  <c r="E276" i="8"/>
  <c r="F276" i="8"/>
  <c r="G276" i="8"/>
  <c r="H276" i="8"/>
  <c r="I276" i="8"/>
  <c r="J276" i="8"/>
  <c r="K276" i="8"/>
  <c r="L276" i="8"/>
  <c r="M276" i="8"/>
  <c r="P276" i="8" s="1"/>
  <c r="D277" i="8"/>
  <c r="E277" i="8"/>
  <c r="F277" i="8"/>
  <c r="G277" i="8"/>
  <c r="H277" i="8"/>
  <c r="I277" i="8"/>
  <c r="J277" i="8"/>
  <c r="K277" i="8"/>
  <c r="L277" i="8"/>
  <c r="M277" i="8"/>
  <c r="D278" i="8"/>
  <c r="E278" i="8"/>
  <c r="F278" i="8"/>
  <c r="G278" i="8"/>
  <c r="H278" i="8"/>
  <c r="I278" i="8"/>
  <c r="J278" i="8"/>
  <c r="K278" i="8"/>
  <c r="L278" i="8"/>
  <c r="M278" i="8"/>
  <c r="D279" i="8"/>
  <c r="E279" i="8"/>
  <c r="F279" i="8"/>
  <c r="G279" i="8"/>
  <c r="H279" i="8"/>
  <c r="I279" i="8"/>
  <c r="J279" i="8"/>
  <c r="K279" i="8"/>
  <c r="L279" i="8"/>
  <c r="M279" i="8"/>
  <c r="D280" i="8"/>
  <c r="E280" i="8"/>
  <c r="F280" i="8"/>
  <c r="G280" i="8"/>
  <c r="H280" i="8"/>
  <c r="I280" i="8"/>
  <c r="J280" i="8"/>
  <c r="K280" i="8"/>
  <c r="L280" i="8"/>
  <c r="M280" i="8"/>
  <c r="D281" i="8"/>
  <c r="E281" i="8"/>
  <c r="F281" i="8"/>
  <c r="G281" i="8"/>
  <c r="H281" i="8"/>
  <c r="I281" i="8"/>
  <c r="J281" i="8"/>
  <c r="K281" i="8"/>
  <c r="L281" i="8"/>
  <c r="M281" i="8"/>
  <c r="D282" i="8"/>
  <c r="E282" i="8"/>
  <c r="F282" i="8"/>
  <c r="G282" i="8"/>
  <c r="H282" i="8"/>
  <c r="I282" i="8"/>
  <c r="J282" i="8"/>
  <c r="K282" i="8"/>
  <c r="L282" i="8"/>
  <c r="M282" i="8"/>
  <c r="D283" i="8"/>
  <c r="E283" i="8"/>
  <c r="F283" i="8"/>
  <c r="G283" i="8"/>
  <c r="H283" i="8"/>
  <c r="I283" i="8"/>
  <c r="J283" i="8"/>
  <c r="K283" i="8"/>
  <c r="L283" i="8"/>
  <c r="M283" i="8"/>
  <c r="M268" i="8"/>
  <c r="L268" i="8"/>
  <c r="K268" i="8"/>
  <c r="J268" i="8"/>
  <c r="I268" i="8"/>
  <c r="H268" i="8"/>
  <c r="G268" i="8"/>
  <c r="F268" i="8"/>
  <c r="E268" i="8"/>
  <c r="D268" i="8"/>
  <c r="D213" i="8"/>
  <c r="E213" i="8"/>
  <c r="F213" i="8"/>
  <c r="G213" i="8"/>
  <c r="H213" i="8"/>
  <c r="I213" i="8"/>
  <c r="J213" i="8"/>
  <c r="K213" i="8"/>
  <c r="K261" i="8" s="1"/>
  <c r="L213" i="8"/>
  <c r="M213" i="8"/>
  <c r="D214" i="8"/>
  <c r="E214" i="8"/>
  <c r="F214" i="8"/>
  <c r="G214" i="8"/>
  <c r="H214" i="8"/>
  <c r="I214" i="8"/>
  <c r="I261" i="8" s="1"/>
  <c r="J214" i="8"/>
  <c r="K214" i="8"/>
  <c r="L214" i="8"/>
  <c r="M214" i="8"/>
  <c r="D215" i="8"/>
  <c r="E215" i="8"/>
  <c r="F215" i="8"/>
  <c r="G215" i="8"/>
  <c r="H215" i="8"/>
  <c r="I215" i="8"/>
  <c r="J215" i="8"/>
  <c r="K215" i="8"/>
  <c r="L215" i="8"/>
  <c r="M215" i="8"/>
  <c r="D216" i="8"/>
  <c r="E216" i="8"/>
  <c r="E261" i="8" s="1"/>
  <c r="F216" i="8"/>
  <c r="G216" i="8"/>
  <c r="H216" i="8"/>
  <c r="I216" i="8"/>
  <c r="J216" i="8"/>
  <c r="K216" i="8"/>
  <c r="L216" i="8"/>
  <c r="M216" i="8"/>
  <c r="P245" i="8" s="1"/>
  <c r="D217" i="8"/>
  <c r="E217" i="8"/>
  <c r="F217" i="8"/>
  <c r="G217" i="8"/>
  <c r="H217" i="8"/>
  <c r="I217" i="8"/>
  <c r="J217" i="8"/>
  <c r="K217" i="8"/>
  <c r="L217" i="8"/>
  <c r="M217" i="8"/>
  <c r="D218" i="8"/>
  <c r="E218" i="8"/>
  <c r="F218" i="8"/>
  <c r="G218" i="8"/>
  <c r="H218" i="8"/>
  <c r="I218" i="8"/>
  <c r="J218" i="8"/>
  <c r="K218" i="8"/>
  <c r="L218" i="8"/>
  <c r="M218" i="8"/>
  <c r="D219" i="8"/>
  <c r="E219" i="8"/>
  <c r="F219" i="8"/>
  <c r="G219" i="8"/>
  <c r="H219" i="8"/>
  <c r="I219" i="8"/>
  <c r="J219" i="8"/>
  <c r="K219" i="8"/>
  <c r="L219" i="8"/>
  <c r="M219" i="8"/>
  <c r="D220" i="8"/>
  <c r="E220" i="8"/>
  <c r="F220" i="8"/>
  <c r="G220" i="8"/>
  <c r="H220" i="8"/>
  <c r="I220" i="8"/>
  <c r="J220" i="8"/>
  <c r="K220" i="8"/>
  <c r="L220" i="8"/>
  <c r="M220" i="8"/>
  <c r="P220" i="8" s="1"/>
  <c r="D221" i="8"/>
  <c r="E221" i="8"/>
  <c r="F221" i="8"/>
  <c r="G221" i="8"/>
  <c r="H221" i="8"/>
  <c r="I221" i="8"/>
  <c r="J221" i="8"/>
  <c r="K221" i="8"/>
  <c r="L221" i="8"/>
  <c r="M221" i="8"/>
  <c r="D222" i="8"/>
  <c r="E222" i="8"/>
  <c r="F222" i="8"/>
  <c r="G222" i="8"/>
  <c r="H222" i="8"/>
  <c r="I222" i="8"/>
  <c r="J222" i="8"/>
  <c r="K222" i="8"/>
  <c r="L222" i="8"/>
  <c r="M222" i="8"/>
  <c r="D223" i="8"/>
  <c r="E223" i="8"/>
  <c r="F223" i="8"/>
  <c r="G223" i="8"/>
  <c r="H223" i="8"/>
  <c r="I223" i="8"/>
  <c r="J223" i="8"/>
  <c r="K223" i="8"/>
  <c r="L223" i="8"/>
  <c r="M223" i="8"/>
  <c r="D224" i="8"/>
  <c r="E224" i="8"/>
  <c r="F224" i="8"/>
  <c r="G224" i="8"/>
  <c r="H224" i="8"/>
  <c r="I224" i="8"/>
  <c r="J224" i="8"/>
  <c r="K224" i="8"/>
  <c r="L224" i="8"/>
  <c r="M224" i="8"/>
  <c r="D225" i="8"/>
  <c r="E225" i="8"/>
  <c r="F225" i="8"/>
  <c r="G225" i="8"/>
  <c r="H225" i="8"/>
  <c r="I225" i="8"/>
  <c r="J225" i="8"/>
  <c r="K225" i="8"/>
  <c r="L225" i="8"/>
  <c r="M225" i="8"/>
  <c r="D226" i="8"/>
  <c r="E226" i="8"/>
  <c r="F226" i="8"/>
  <c r="G226" i="8"/>
  <c r="H226" i="8"/>
  <c r="I226" i="8"/>
  <c r="J226" i="8"/>
  <c r="K226" i="8"/>
  <c r="L226" i="8"/>
  <c r="M226" i="8"/>
  <c r="D227" i="8"/>
  <c r="E227" i="8"/>
  <c r="F227" i="8"/>
  <c r="G227" i="8"/>
  <c r="H227" i="8"/>
  <c r="I227" i="8"/>
  <c r="J227" i="8"/>
  <c r="K227" i="8"/>
  <c r="L227" i="8"/>
  <c r="M227" i="8"/>
  <c r="D228" i="8"/>
  <c r="E228" i="8"/>
  <c r="F228" i="8"/>
  <c r="G228" i="8"/>
  <c r="H228" i="8"/>
  <c r="I228" i="8"/>
  <c r="J228" i="8"/>
  <c r="K228" i="8"/>
  <c r="L228" i="8"/>
  <c r="M228" i="8"/>
  <c r="P228" i="8" s="1"/>
  <c r="D229" i="8"/>
  <c r="E229" i="8"/>
  <c r="F229" i="8"/>
  <c r="G229" i="8"/>
  <c r="H229" i="8"/>
  <c r="I229" i="8"/>
  <c r="J229" i="8"/>
  <c r="K229" i="8"/>
  <c r="L229" i="8"/>
  <c r="M229" i="8"/>
  <c r="D230" i="8"/>
  <c r="E230" i="8"/>
  <c r="F230" i="8"/>
  <c r="G230" i="8"/>
  <c r="H230" i="8"/>
  <c r="I230" i="8"/>
  <c r="J230" i="8"/>
  <c r="K230" i="8"/>
  <c r="L230" i="8"/>
  <c r="M230" i="8"/>
  <c r="D231" i="8"/>
  <c r="E231" i="8"/>
  <c r="F231" i="8"/>
  <c r="G231" i="8"/>
  <c r="H231" i="8"/>
  <c r="I231" i="8"/>
  <c r="J231" i="8"/>
  <c r="K231" i="8"/>
  <c r="L231" i="8"/>
  <c r="M231" i="8"/>
  <c r="D232" i="8"/>
  <c r="E232" i="8"/>
  <c r="F232" i="8"/>
  <c r="G232" i="8"/>
  <c r="H232" i="8"/>
  <c r="I232" i="8"/>
  <c r="J232" i="8"/>
  <c r="K232" i="8"/>
  <c r="L232" i="8"/>
  <c r="M232" i="8"/>
  <c r="D233" i="8"/>
  <c r="E233" i="8"/>
  <c r="F233" i="8"/>
  <c r="G233" i="8"/>
  <c r="H233" i="8"/>
  <c r="I233" i="8"/>
  <c r="J233" i="8"/>
  <c r="K233" i="8"/>
  <c r="L233" i="8"/>
  <c r="M233" i="8"/>
  <c r="D234" i="8"/>
  <c r="E234" i="8"/>
  <c r="F234" i="8"/>
  <c r="G234" i="8"/>
  <c r="H234" i="8"/>
  <c r="I234" i="8"/>
  <c r="J234" i="8"/>
  <c r="K234" i="8"/>
  <c r="L234" i="8"/>
  <c r="M234" i="8"/>
  <c r="D235" i="8"/>
  <c r="E235" i="8"/>
  <c r="F235" i="8"/>
  <c r="G235" i="8"/>
  <c r="H235" i="8"/>
  <c r="I235" i="8"/>
  <c r="J235" i="8"/>
  <c r="K235" i="8"/>
  <c r="L235" i="8"/>
  <c r="M235" i="8"/>
  <c r="D236" i="8"/>
  <c r="E236" i="8"/>
  <c r="F236" i="8"/>
  <c r="G236" i="8"/>
  <c r="H236" i="8"/>
  <c r="I236" i="8"/>
  <c r="J236" i="8"/>
  <c r="K236" i="8"/>
  <c r="L236" i="8"/>
  <c r="M236" i="8"/>
  <c r="P236" i="8" s="1"/>
  <c r="D237" i="8"/>
  <c r="E237" i="8"/>
  <c r="F237" i="8"/>
  <c r="G237" i="8"/>
  <c r="H237" i="8"/>
  <c r="I237" i="8"/>
  <c r="J237" i="8"/>
  <c r="K237" i="8"/>
  <c r="L237" i="8"/>
  <c r="M237" i="8"/>
  <c r="D238" i="8"/>
  <c r="E238" i="8"/>
  <c r="F238" i="8"/>
  <c r="G238" i="8"/>
  <c r="H238" i="8"/>
  <c r="I238" i="8"/>
  <c r="J238" i="8"/>
  <c r="K238" i="8"/>
  <c r="L238" i="8"/>
  <c r="M238" i="8"/>
  <c r="D239" i="8"/>
  <c r="E239" i="8"/>
  <c r="F239" i="8"/>
  <c r="G239" i="8"/>
  <c r="H239" i="8"/>
  <c r="I239" i="8"/>
  <c r="J239" i="8"/>
  <c r="K239" i="8"/>
  <c r="L239" i="8"/>
  <c r="M239" i="8"/>
  <c r="D240" i="8"/>
  <c r="E240" i="8"/>
  <c r="F240" i="8"/>
  <c r="G240" i="8"/>
  <c r="H240" i="8"/>
  <c r="I240" i="8"/>
  <c r="J240" i="8"/>
  <c r="K240" i="8"/>
  <c r="L240" i="8"/>
  <c r="M240" i="8"/>
  <c r="D241" i="8"/>
  <c r="E241" i="8"/>
  <c r="F241" i="8"/>
  <c r="G241" i="8"/>
  <c r="H241" i="8"/>
  <c r="I241" i="8"/>
  <c r="J241" i="8"/>
  <c r="K241" i="8"/>
  <c r="L241" i="8"/>
  <c r="M241" i="8"/>
  <c r="D242" i="8"/>
  <c r="E242" i="8"/>
  <c r="F242" i="8"/>
  <c r="G242" i="8"/>
  <c r="H242" i="8"/>
  <c r="I242" i="8"/>
  <c r="J242" i="8"/>
  <c r="K242" i="8"/>
  <c r="L242" i="8"/>
  <c r="M242" i="8"/>
  <c r="D243" i="8"/>
  <c r="E243" i="8"/>
  <c r="F243" i="8"/>
  <c r="G243" i="8"/>
  <c r="H243" i="8"/>
  <c r="I243" i="8"/>
  <c r="J243" i="8"/>
  <c r="K243" i="8"/>
  <c r="L243" i="8"/>
  <c r="M243" i="8"/>
  <c r="D244" i="8"/>
  <c r="E244" i="8"/>
  <c r="F244" i="8"/>
  <c r="G244" i="8"/>
  <c r="H244" i="8"/>
  <c r="I244" i="8"/>
  <c r="J244" i="8"/>
  <c r="K244" i="8"/>
  <c r="L244" i="8"/>
  <c r="M244" i="8"/>
  <c r="P244" i="8" s="1"/>
  <c r="D245" i="8"/>
  <c r="E245" i="8"/>
  <c r="F245" i="8"/>
  <c r="G245" i="8"/>
  <c r="H245" i="8"/>
  <c r="I245" i="8"/>
  <c r="J245" i="8"/>
  <c r="K245" i="8"/>
  <c r="L245" i="8"/>
  <c r="M245" i="8"/>
  <c r="D246" i="8"/>
  <c r="E246" i="8"/>
  <c r="F246" i="8"/>
  <c r="G246" i="8"/>
  <c r="H246" i="8"/>
  <c r="I246" i="8"/>
  <c r="J246" i="8"/>
  <c r="K246" i="8"/>
  <c r="L246" i="8"/>
  <c r="M246" i="8"/>
  <c r="D247" i="8"/>
  <c r="E247" i="8"/>
  <c r="F247" i="8"/>
  <c r="G247" i="8"/>
  <c r="H247" i="8"/>
  <c r="I247" i="8"/>
  <c r="J247" i="8"/>
  <c r="K247" i="8"/>
  <c r="L247" i="8"/>
  <c r="M247" i="8"/>
  <c r="D248" i="8"/>
  <c r="E248" i="8"/>
  <c r="F248" i="8"/>
  <c r="G248" i="8"/>
  <c r="H248" i="8"/>
  <c r="I248" i="8"/>
  <c r="J248" i="8"/>
  <c r="K248" i="8"/>
  <c r="L248" i="8"/>
  <c r="M248" i="8"/>
  <c r="D249" i="8"/>
  <c r="E249" i="8"/>
  <c r="F249" i="8"/>
  <c r="G249" i="8"/>
  <c r="H249" i="8"/>
  <c r="I249" i="8"/>
  <c r="J249" i="8"/>
  <c r="K249" i="8"/>
  <c r="L249" i="8"/>
  <c r="L261" i="8" s="1"/>
  <c r="M249" i="8"/>
  <c r="D250" i="8"/>
  <c r="E250" i="8"/>
  <c r="F250" i="8"/>
  <c r="G250" i="8"/>
  <c r="H250" i="8"/>
  <c r="I250" i="8"/>
  <c r="J250" i="8"/>
  <c r="K250" i="8"/>
  <c r="L250" i="8"/>
  <c r="M250" i="8"/>
  <c r="D251" i="8"/>
  <c r="E251" i="8"/>
  <c r="F251" i="8"/>
  <c r="G251" i="8"/>
  <c r="H251" i="8"/>
  <c r="I251" i="8"/>
  <c r="J251" i="8"/>
  <c r="K251" i="8"/>
  <c r="L251" i="8"/>
  <c r="M251" i="8"/>
  <c r="D252" i="8"/>
  <c r="E252" i="8"/>
  <c r="F252" i="8"/>
  <c r="G252" i="8"/>
  <c r="H252" i="8"/>
  <c r="I252" i="8"/>
  <c r="J252" i="8"/>
  <c r="K252" i="8"/>
  <c r="L252" i="8"/>
  <c r="M252" i="8"/>
  <c r="P252" i="8" s="1"/>
  <c r="D253" i="8"/>
  <c r="E253" i="8"/>
  <c r="F253" i="8"/>
  <c r="G253" i="8"/>
  <c r="H253" i="8"/>
  <c r="I253" i="8"/>
  <c r="J253" i="8"/>
  <c r="K253" i="8"/>
  <c r="L253" i="8"/>
  <c r="M253" i="8"/>
  <c r="D254" i="8"/>
  <c r="E254" i="8"/>
  <c r="F254" i="8"/>
  <c r="G254" i="8"/>
  <c r="H254" i="8"/>
  <c r="I254" i="8"/>
  <c r="J254" i="8"/>
  <c r="J261" i="8" s="1"/>
  <c r="K254" i="8"/>
  <c r="L254" i="8"/>
  <c r="M254" i="8"/>
  <c r="D255" i="8"/>
  <c r="E255" i="8"/>
  <c r="F255" i="8"/>
  <c r="G255" i="8"/>
  <c r="H255" i="8"/>
  <c r="I255" i="8"/>
  <c r="J255" i="8"/>
  <c r="K255" i="8"/>
  <c r="L255" i="8"/>
  <c r="M255" i="8"/>
  <c r="D256" i="8"/>
  <c r="E256" i="8"/>
  <c r="F256" i="8"/>
  <c r="G256" i="8"/>
  <c r="H256" i="8"/>
  <c r="I256" i="8"/>
  <c r="J256" i="8"/>
  <c r="K256" i="8"/>
  <c r="L256" i="8"/>
  <c r="M256" i="8"/>
  <c r="D257" i="8"/>
  <c r="E257" i="8"/>
  <c r="F257" i="8"/>
  <c r="G257" i="8"/>
  <c r="H257" i="8"/>
  <c r="I257" i="8"/>
  <c r="J257" i="8"/>
  <c r="K257" i="8"/>
  <c r="L257" i="8"/>
  <c r="M257" i="8"/>
  <c r="P257" i="8" s="1"/>
  <c r="D258" i="8"/>
  <c r="E258" i="8"/>
  <c r="F258" i="8"/>
  <c r="G258" i="8"/>
  <c r="H258" i="8"/>
  <c r="I258" i="8"/>
  <c r="J258" i="8"/>
  <c r="K258" i="8"/>
  <c r="L258" i="8"/>
  <c r="M258" i="8"/>
  <c r="D259" i="8"/>
  <c r="E259" i="8"/>
  <c r="F259" i="8"/>
  <c r="G259" i="8"/>
  <c r="H259" i="8"/>
  <c r="I259" i="8"/>
  <c r="J259" i="8"/>
  <c r="K259" i="8"/>
  <c r="L259" i="8"/>
  <c r="M259" i="8"/>
  <c r="D260" i="8"/>
  <c r="E260" i="8"/>
  <c r="F260" i="8"/>
  <c r="G260" i="8"/>
  <c r="H260" i="8"/>
  <c r="I260" i="8"/>
  <c r="J260" i="8"/>
  <c r="K260" i="8"/>
  <c r="L260" i="8"/>
  <c r="M260" i="8"/>
  <c r="P260" i="8" s="1"/>
  <c r="M212" i="8"/>
  <c r="L212" i="8"/>
  <c r="K212" i="8"/>
  <c r="J212" i="8"/>
  <c r="I212" i="8"/>
  <c r="H212" i="8"/>
  <c r="G212" i="8"/>
  <c r="F212" i="8"/>
  <c r="F261" i="8" s="1"/>
  <c r="E212" i="8"/>
  <c r="D212" i="8"/>
  <c r="D201" i="8"/>
  <c r="E201" i="8"/>
  <c r="F201" i="8"/>
  <c r="G201" i="8"/>
  <c r="H201" i="8"/>
  <c r="I201" i="8"/>
  <c r="J201" i="8"/>
  <c r="K201" i="8"/>
  <c r="L201" i="8"/>
  <c r="M201" i="8"/>
  <c r="D200" i="8"/>
  <c r="E200" i="8"/>
  <c r="F200" i="8"/>
  <c r="G200" i="8"/>
  <c r="H200" i="8"/>
  <c r="I200" i="8"/>
  <c r="J200" i="8"/>
  <c r="K200" i="8"/>
  <c r="L200" i="8"/>
  <c r="M200" i="8"/>
  <c r="D202" i="8"/>
  <c r="E202" i="8"/>
  <c r="F202" i="8"/>
  <c r="G202" i="8"/>
  <c r="H202" i="8"/>
  <c r="I202" i="8"/>
  <c r="J202" i="8"/>
  <c r="K202" i="8"/>
  <c r="L202" i="8"/>
  <c r="M202" i="8"/>
  <c r="P201" i="8" s="1"/>
  <c r="D203" i="8"/>
  <c r="E203" i="8"/>
  <c r="F203" i="8"/>
  <c r="G203" i="8"/>
  <c r="H203" i="8"/>
  <c r="I203" i="8"/>
  <c r="J203" i="8"/>
  <c r="K203" i="8"/>
  <c r="L203" i="8"/>
  <c r="M203" i="8"/>
  <c r="D204" i="8"/>
  <c r="E204" i="8"/>
  <c r="F204" i="8"/>
  <c r="G204" i="8"/>
  <c r="H204" i="8"/>
  <c r="I204" i="8"/>
  <c r="J204" i="8"/>
  <c r="K204" i="8"/>
  <c r="L204" i="8"/>
  <c r="M204" i="8"/>
  <c r="M199" i="8"/>
  <c r="L199" i="8"/>
  <c r="K199" i="8"/>
  <c r="J199" i="8"/>
  <c r="I199" i="8"/>
  <c r="H199" i="8"/>
  <c r="H205" i="8" s="1"/>
  <c r="G199" i="8"/>
  <c r="G205" i="8" s="1"/>
  <c r="F199" i="8"/>
  <c r="F205" i="8" s="1"/>
  <c r="E199" i="8"/>
  <c r="D199" i="8"/>
  <c r="D205" i="8" s="1"/>
  <c r="D160" i="8"/>
  <c r="E160" i="8"/>
  <c r="F160" i="8"/>
  <c r="G160" i="8"/>
  <c r="H160" i="8"/>
  <c r="I160" i="8"/>
  <c r="J160" i="8"/>
  <c r="K160" i="8"/>
  <c r="K192" i="8" s="1"/>
  <c r="L160" i="8"/>
  <c r="M160" i="8"/>
  <c r="D161" i="8"/>
  <c r="E161" i="8"/>
  <c r="F161" i="8"/>
  <c r="G161" i="8"/>
  <c r="H161" i="8"/>
  <c r="I161" i="8"/>
  <c r="I192" i="8" s="1"/>
  <c r="J161" i="8"/>
  <c r="K161" i="8"/>
  <c r="L161" i="8"/>
  <c r="M161" i="8"/>
  <c r="D162" i="8"/>
  <c r="E162" i="8"/>
  <c r="F162" i="8"/>
  <c r="G162" i="8"/>
  <c r="G192" i="8" s="1"/>
  <c r="H162" i="8"/>
  <c r="I162" i="8"/>
  <c r="J162" i="8"/>
  <c r="K162" i="8"/>
  <c r="L162" i="8"/>
  <c r="M162" i="8"/>
  <c r="D163" i="8"/>
  <c r="E163" i="8"/>
  <c r="E192" i="8" s="1"/>
  <c r="F163" i="8"/>
  <c r="G163" i="8"/>
  <c r="H163" i="8"/>
  <c r="I163" i="8"/>
  <c r="J163" i="8"/>
  <c r="K163" i="8"/>
  <c r="L163" i="8"/>
  <c r="M163" i="8"/>
  <c r="P172" i="8" s="1"/>
  <c r="D164" i="8"/>
  <c r="E164" i="8"/>
  <c r="F164" i="8"/>
  <c r="G164" i="8"/>
  <c r="H164" i="8"/>
  <c r="I164" i="8"/>
  <c r="J164" i="8"/>
  <c r="K164" i="8"/>
  <c r="L164" i="8"/>
  <c r="M164" i="8"/>
  <c r="D165" i="8"/>
  <c r="E165" i="8"/>
  <c r="F165" i="8"/>
  <c r="G165" i="8"/>
  <c r="H165" i="8"/>
  <c r="I165" i="8"/>
  <c r="J165" i="8"/>
  <c r="K165" i="8"/>
  <c r="L165" i="8"/>
  <c r="M165" i="8"/>
  <c r="D166" i="8"/>
  <c r="E166" i="8"/>
  <c r="F166" i="8"/>
  <c r="G166" i="8"/>
  <c r="H166" i="8"/>
  <c r="I166" i="8"/>
  <c r="J166" i="8"/>
  <c r="K166" i="8"/>
  <c r="L166" i="8"/>
  <c r="M166" i="8"/>
  <c r="D167" i="8"/>
  <c r="E167" i="8"/>
  <c r="F167" i="8"/>
  <c r="G167" i="8"/>
  <c r="H167" i="8"/>
  <c r="I167" i="8"/>
  <c r="J167" i="8"/>
  <c r="K167" i="8"/>
  <c r="L167" i="8"/>
  <c r="M167" i="8"/>
  <c r="D168" i="8"/>
  <c r="E168" i="8"/>
  <c r="F168" i="8"/>
  <c r="G168" i="8"/>
  <c r="H168" i="8"/>
  <c r="I168" i="8"/>
  <c r="J168" i="8"/>
  <c r="K168" i="8"/>
  <c r="L168" i="8"/>
  <c r="M168" i="8"/>
  <c r="D169" i="8"/>
  <c r="E169" i="8"/>
  <c r="F169" i="8"/>
  <c r="G169" i="8"/>
  <c r="H169" i="8"/>
  <c r="I169" i="8"/>
  <c r="J169" i="8"/>
  <c r="K169" i="8"/>
  <c r="L169" i="8"/>
  <c r="M169" i="8"/>
  <c r="D170" i="8"/>
  <c r="E170" i="8"/>
  <c r="F170" i="8"/>
  <c r="G170" i="8"/>
  <c r="H170" i="8"/>
  <c r="I170" i="8"/>
  <c r="J170" i="8"/>
  <c r="K170" i="8"/>
  <c r="L170" i="8"/>
  <c r="M170" i="8"/>
  <c r="D171" i="8"/>
  <c r="E171" i="8"/>
  <c r="F171" i="8"/>
  <c r="G171" i="8"/>
  <c r="H171" i="8"/>
  <c r="I171" i="8"/>
  <c r="J171" i="8"/>
  <c r="K171" i="8"/>
  <c r="L171" i="8"/>
  <c r="M171" i="8"/>
  <c r="P171" i="8" s="1"/>
  <c r="D172" i="8"/>
  <c r="E172" i="8"/>
  <c r="F172" i="8"/>
  <c r="G172" i="8"/>
  <c r="H172" i="8"/>
  <c r="I172" i="8"/>
  <c r="J172" i="8"/>
  <c r="K172" i="8"/>
  <c r="L172" i="8"/>
  <c r="M172" i="8"/>
  <c r="D173" i="8"/>
  <c r="E173" i="8"/>
  <c r="F173" i="8"/>
  <c r="G173" i="8"/>
  <c r="H173" i="8"/>
  <c r="I173" i="8"/>
  <c r="J173" i="8"/>
  <c r="K173" i="8"/>
  <c r="L173" i="8"/>
  <c r="M173" i="8"/>
  <c r="D174" i="8"/>
  <c r="E174" i="8"/>
  <c r="F174" i="8"/>
  <c r="G174" i="8"/>
  <c r="H174" i="8"/>
  <c r="I174" i="8"/>
  <c r="J174" i="8"/>
  <c r="K174" i="8"/>
  <c r="L174" i="8"/>
  <c r="M174" i="8"/>
  <c r="D175" i="8"/>
  <c r="E175" i="8"/>
  <c r="F175" i="8"/>
  <c r="G175" i="8"/>
  <c r="H175" i="8"/>
  <c r="I175" i="8"/>
  <c r="J175" i="8"/>
  <c r="K175" i="8"/>
  <c r="L175" i="8"/>
  <c r="M175" i="8"/>
  <c r="D176" i="8"/>
  <c r="E176" i="8"/>
  <c r="F176" i="8"/>
  <c r="G176" i="8"/>
  <c r="H176" i="8"/>
  <c r="I176" i="8"/>
  <c r="J176" i="8"/>
  <c r="K176" i="8"/>
  <c r="L176" i="8"/>
  <c r="M176" i="8"/>
  <c r="D177" i="8"/>
  <c r="E177" i="8"/>
  <c r="F177" i="8"/>
  <c r="G177" i="8"/>
  <c r="H177" i="8"/>
  <c r="I177" i="8"/>
  <c r="J177" i="8"/>
  <c r="K177" i="8"/>
  <c r="L177" i="8"/>
  <c r="M177" i="8"/>
  <c r="D178" i="8"/>
  <c r="E178" i="8"/>
  <c r="F178" i="8"/>
  <c r="G178" i="8"/>
  <c r="H178" i="8"/>
  <c r="I178" i="8"/>
  <c r="J178" i="8"/>
  <c r="K178" i="8"/>
  <c r="L178" i="8"/>
  <c r="M178" i="8"/>
  <c r="D179" i="8"/>
  <c r="E179" i="8"/>
  <c r="F179" i="8"/>
  <c r="G179" i="8"/>
  <c r="H179" i="8"/>
  <c r="I179" i="8"/>
  <c r="J179" i="8"/>
  <c r="K179" i="8"/>
  <c r="L179" i="8"/>
  <c r="M179" i="8"/>
  <c r="P179" i="8" s="1"/>
  <c r="D180" i="8"/>
  <c r="E180" i="8"/>
  <c r="F180" i="8"/>
  <c r="G180" i="8"/>
  <c r="H180" i="8"/>
  <c r="I180" i="8"/>
  <c r="J180" i="8"/>
  <c r="K180" i="8"/>
  <c r="L180" i="8"/>
  <c r="M180" i="8"/>
  <c r="D181" i="8"/>
  <c r="E181" i="8"/>
  <c r="F181" i="8"/>
  <c r="G181" i="8"/>
  <c r="H181" i="8"/>
  <c r="I181" i="8"/>
  <c r="J181" i="8"/>
  <c r="K181" i="8"/>
  <c r="L181" i="8"/>
  <c r="M181" i="8"/>
  <c r="D182" i="8"/>
  <c r="E182" i="8"/>
  <c r="F182" i="8"/>
  <c r="G182" i="8"/>
  <c r="H182" i="8"/>
  <c r="I182" i="8"/>
  <c r="J182" i="8"/>
  <c r="K182" i="8"/>
  <c r="L182" i="8"/>
  <c r="M182" i="8"/>
  <c r="D183" i="8"/>
  <c r="E183" i="8"/>
  <c r="F183" i="8"/>
  <c r="G183" i="8"/>
  <c r="H183" i="8"/>
  <c r="I183" i="8"/>
  <c r="J183" i="8"/>
  <c r="K183" i="8"/>
  <c r="L183" i="8"/>
  <c r="M183" i="8"/>
  <c r="P183" i="8" s="1"/>
  <c r="D184" i="8"/>
  <c r="E184" i="8"/>
  <c r="F184" i="8"/>
  <c r="G184" i="8"/>
  <c r="H184" i="8"/>
  <c r="I184" i="8"/>
  <c r="J184" i="8"/>
  <c r="K184" i="8"/>
  <c r="L184" i="8"/>
  <c r="M184" i="8"/>
  <c r="D185" i="8"/>
  <c r="E185" i="8"/>
  <c r="F185" i="8"/>
  <c r="G185" i="8"/>
  <c r="H185" i="8"/>
  <c r="I185" i="8"/>
  <c r="J185" i="8"/>
  <c r="K185" i="8"/>
  <c r="L185" i="8"/>
  <c r="M185" i="8"/>
  <c r="D186" i="8"/>
  <c r="E186" i="8"/>
  <c r="F186" i="8"/>
  <c r="G186" i="8"/>
  <c r="H186" i="8"/>
  <c r="I186" i="8"/>
  <c r="J186" i="8"/>
  <c r="K186" i="8"/>
  <c r="L186" i="8"/>
  <c r="M186" i="8"/>
  <c r="D187" i="8"/>
  <c r="E187" i="8"/>
  <c r="F187" i="8"/>
  <c r="G187" i="8"/>
  <c r="H187" i="8"/>
  <c r="I187" i="8"/>
  <c r="J187" i="8"/>
  <c r="K187" i="8"/>
  <c r="L187" i="8"/>
  <c r="M187" i="8"/>
  <c r="P187" i="8" s="1"/>
  <c r="D188" i="8"/>
  <c r="E188" i="8"/>
  <c r="F188" i="8"/>
  <c r="G188" i="8"/>
  <c r="H188" i="8"/>
  <c r="I188" i="8"/>
  <c r="J188" i="8"/>
  <c r="K188" i="8"/>
  <c r="L188" i="8"/>
  <c r="M188" i="8"/>
  <c r="P188" i="8" s="1"/>
  <c r="D189" i="8"/>
  <c r="E189" i="8"/>
  <c r="F189" i="8"/>
  <c r="G189" i="8"/>
  <c r="H189" i="8"/>
  <c r="I189" i="8"/>
  <c r="J189" i="8"/>
  <c r="K189" i="8"/>
  <c r="L189" i="8"/>
  <c r="M189" i="8"/>
  <c r="D190" i="8"/>
  <c r="E190" i="8"/>
  <c r="F190" i="8"/>
  <c r="G190" i="8"/>
  <c r="H190" i="8"/>
  <c r="I190" i="8"/>
  <c r="J190" i="8"/>
  <c r="K190" i="8"/>
  <c r="L190" i="8"/>
  <c r="M190" i="8"/>
  <c r="D191" i="8"/>
  <c r="E191" i="8"/>
  <c r="F191" i="8"/>
  <c r="G191" i="8"/>
  <c r="H191" i="8"/>
  <c r="I191" i="8"/>
  <c r="J191" i="8"/>
  <c r="K191" i="8"/>
  <c r="L191" i="8"/>
  <c r="M191" i="8"/>
  <c r="P173" i="8" s="1"/>
  <c r="M159" i="8"/>
  <c r="L159" i="8"/>
  <c r="K159" i="8"/>
  <c r="J159" i="8"/>
  <c r="I159" i="8"/>
  <c r="H159" i="8"/>
  <c r="G159" i="8"/>
  <c r="F159" i="8"/>
  <c r="F192" i="8" s="1"/>
  <c r="E159" i="8"/>
  <c r="D159" i="8"/>
  <c r="D149" i="8"/>
  <c r="E149" i="8"/>
  <c r="F149" i="8"/>
  <c r="G149" i="8"/>
  <c r="H149" i="8"/>
  <c r="I149" i="8"/>
  <c r="J149" i="8"/>
  <c r="K149" i="8"/>
  <c r="K153" i="8" s="1"/>
  <c r="L149" i="8"/>
  <c r="M149" i="8"/>
  <c r="D150" i="8"/>
  <c r="E150" i="8"/>
  <c r="F150" i="8"/>
  <c r="G150" i="8"/>
  <c r="H150" i="8"/>
  <c r="I150" i="8"/>
  <c r="I153" i="8" s="1"/>
  <c r="J150" i="8"/>
  <c r="K150" i="8"/>
  <c r="L150" i="8"/>
  <c r="M150" i="8"/>
  <c r="D151" i="8"/>
  <c r="E151" i="8"/>
  <c r="F151" i="8"/>
  <c r="G151" i="8"/>
  <c r="G153" i="8" s="1"/>
  <c r="H151" i="8"/>
  <c r="I151" i="8"/>
  <c r="J151" i="8"/>
  <c r="K151" i="8"/>
  <c r="L151" i="8"/>
  <c r="M151" i="8"/>
  <c r="D152" i="8"/>
  <c r="E152" i="8"/>
  <c r="E153" i="8" s="1"/>
  <c r="F152" i="8"/>
  <c r="G152" i="8"/>
  <c r="H152" i="8"/>
  <c r="I152" i="8"/>
  <c r="J152" i="8"/>
  <c r="K152" i="8"/>
  <c r="L152" i="8"/>
  <c r="M152" i="8"/>
  <c r="P152" i="8" s="1"/>
  <c r="M148" i="8"/>
  <c r="L148" i="8"/>
  <c r="K148" i="8"/>
  <c r="J148" i="8"/>
  <c r="I148" i="8"/>
  <c r="H148" i="8"/>
  <c r="G148" i="8"/>
  <c r="F148" i="8"/>
  <c r="F153" i="8" s="1"/>
  <c r="E148" i="8"/>
  <c r="D148" i="8"/>
  <c r="M141" i="8"/>
  <c r="L141" i="8"/>
  <c r="K141" i="8"/>
  <c r="J141" i="8"/>
  <c r="I141" i="8"/>
  <c r="H141" i="8"/>
  <c r="G141" i="8"/>
  <c r="F141" i="8"/>
  <c r="F142" i="8" s="1"/>
  <c r="E141" i="8"/>
  <c r="D141" i="8"/>
  <c r="D142" i="8" s="1"/>
  <c r="D122" i="8"/>
  <c r="E122" i="8"/>
  <c r="F122" i="8"/>
  <c r="G122" i="8"/>
  <c r="H122" i="8"/>
  <c r="I122" i="8"/>
  <c r="J122" i="8"/>
  <c r="K122" i="8"/>
  <c r="L122" i="8"/>
  <c r="M122" i="8"/>
  <c r="D124" i="8"/>
  <c r="E124" i="8"/>
  <c r="F124" i="8"/>
  <c r="G124" i="8"/>
  <c r="H124" i="8"/>
  <c r="I124" i="8"/>
  <c r="J124" i="8"/>
  <c r="K124" i="8"/>
  <c r="L124" i="8"/>
  <c r="M124" i="8"/>
  <c r="D123" i="8"/>
  <c r="E123" i="8"/>
  <c r="F123" i="8"/>
  <c r="G123" i="8"/>
  <c r="G134" i="8" s="1"/>
  <c r="H123" i="8"/>
  <c r="I123" i="8"/>
  <c r="J123" i="8"/>
  <c r="K123" i="8"/>
  <c r="L123" i="8"/>
  <c r="M123" i="8"/>
  <c r="D129" i="8"/>
  <c r="E129" i="8"/>
  <c r="F129" i="8"/>
  <c r="G129" i="8"/>
  <c r="H129" i="8"/>
  <c r="I129" i="8"/>
  <c r="J129" i="8"/>
  <c r="K129" i="8"/>
  <c r="L129" i="8"/>
  <c r="M129" i="8"/>
  <c r="D125" i="8"/>
  <c r="E125" i="8"/>
  <c r="F125" i="8"/>
  <c r="G125" i="8"/>
  <c r="H125" i="8"/>
  <c r="I125" i="8"/>
  <c r="J125" i="8"/>
  <c r="K125" i="8"/>
  <c r="L125" i="8"/>
  <c r="M125" i="8"/>
  <c r="D126" i="8"/>
  <c r="E126" i="8"/>
  <c r="F126" i="8"/>
  <c r="G126" i="8"/>
  <c r="H126" i="8"/>
  <c r="I126" i="8"/>
  <c r="J126" i="8"/>
  <c r="K126" i="8"/>
  <c r="L126" i="8"/>
  <c r="M126" i="8"/>
  <c r="D130" i="8"/>
  <c r="E130" i="8"/>
  <c r="F130" i="8"/>
  <c r="G130" i="8"/>
  <c r="H130" i="8"/>
  <c r="I130" i="8"/>
  <c r="J130" i="8"/>
  <c r="K130" i="8"/>
  <c r="L130" i="8"/>
  <c r="M130" i="8"/>
  <c r="D128" i="8"/>
  <c r="E128" i="8"/>
  <c r="F128" i="8"/>
  <c r="G128" i="8"/>
  <c r="H128" i="8"/>
  <c r="I128" i="8"/>
  <c r="J128" i="8"/>
  <c r="K128" i="8"/>
  <c r="L128" i="8"/>
  <c r="M128" i="8"/>
  <c r="M134" i="8" s="1"/>
  <c r="D132" i="8"/>
  <c r="E132" i="8"/>
  <c r="F132" i="8"/>
  <c r="G132" i="8"/>
  <c r="H132" i="8"/>
  <c r="I132" i="8"/>
  <c r="J132" i="8"/>
  <c r="K132" i="8"/>
  <c r="L132" i="8"/>
  <c r="M132" i="8"/>
  <c r="D131" i="8"/>
  <c r="E131" i="8"/>
  <c r="F131" i="8"/>
  <c r="G131" i="8"/>
  <c r="H131" i="8"/>
  <c r="I131" i="8"/>
  <c r="J131" i="8"/>
  <c r="K131" i="8"/>
  <c r="L131" i="8"/>
  <c r="M131" i="8"/>
  <c r="D133" i="8"/>
  <c r="E133" i="8"/>
  <c r="F133" i="8"/>
  <c r="G133" i="8"/>
  <c r="H133" i="8"/>
  <c r="I133" i="8"/>
  <c r="J133" i="8"/>
  <c r="K133" i="8"/>
  <c r="L133" i="8"/>
  <c r="M133" i="8"/>
  <c r="M127" i="8"/>
  <c r="L127" i="8"/>
  <c r="K127" i="8"/>
  <c r="J127" i="8"/>
  <c r="I127" i="8"/>
  <c r="H127" i="8"/>
  <c r="G127" i="8"/>
  <c r="F127" i="8"/>
  <c r="E127" i="8"/>
  <c r="D127" i="8"/>
  <c r="D109" i="8"/>
  <c r="E109" i="8"/>
  <c r="F109" i="8"/>
  <c r="G109" i="8"/>
  <c r="H109" i="8"/>
  <c r="I109" i="8"/>
  <c r="J109" i="8"/>
  <c r="K109" i="8"/>
  <c r="K116" i="8" s="1"/>
  <c r="L109" i="8"/>
  <c r="M109" i="8"/>
  <c r="D110" i="8"/>
  <c r="E110" i="8"/>
  <c r="F110" i="8"/>
  <c r="G110" i="8"/>
  <c r="H110" i="8"/>
  <c r="I110" i="8"/>
  <c r="I116" i="8" s="1"/>
  <c r="J110" i="8"/>
  <c r="K110" i="8"/>
  <c r="L110" i="8"/>
  <c r="M110" i="8"/>
  <c r="D111" i="8"/>
  <c r="E111" i="8"/>
  <c r="F111" i="8"/>
  <c r="G111" i="8"/>
  <c r="G116" i="8" s="1"/>
  <c r="H111" i="8"/>
  <c r="I111" i="8"/>
  <c r="J111" i="8"/>
  <c r="K111" i="8"/>
  <c r="L111" i="8"/>
  <c r="M111" i="8"/>
  <c r="D112" i="8"/>
  <c r="E112" i="8"/>
  <c r="E116" i="8" s="1"/>
  <c r="F112" i="8"/>
  <c r="G112" i="8"/>
  <c r="H112" i="8"/>
  <c r="I112" i="8"/>
  <c r="J112" i="8"/>
  <c r="K112" i="8"/>
  <c r="L112" i="8"/>
  <c r="M112" i="8"/>
  <c r="P112" i="8" s="1"/>
  <c r="D113" i="8"/>
  <c r="E113" i="8"/>
  <c r="F113" i="8"/>
  <c r="G113" i="8"/>
  <c r="H113" i="8"/>
  <c r="I113" i="8"/>
  <c r="J113" i="8"/>
  <c r="K113" i="8"/>
  <c r="L113" i="8"/>
  <c r="M113" i="8"/>
  <c r="D114" i="8"/>
  <c r="E114" i="8"/>
  <c r="F114" i="8"/>
  <c r="G114" i="8"/>
  <c r="H114" i="8"/>
  <c r="I114" i="8"/>
  <c r="J114" i="8"/>
  <c r="K114" i="8"/>
  <c r="L114" i="8"/>
  <c r="M114" i="8"/>
  <c r="D115" i="8"/>
  <c r="E115" i="8"/>
  <c r="F115" i="8"/>
  <c r="G115" i="8"/>
  <c r="H115" i="8"/>
  <c r="I115" i="8"/>
  <c r="J115" i="8"/>
  <c r="K115" i="8"/>
  <c r="L115" i="8"/>
  <c r="M115" i="8"/>
  <c r="M108" i="8"/>
  <c r="L108" i="8"/>
  <c r="K108" i="8"/>
  <c r="J108" i="8"/>
  <c r="I108" i="8"/>
  <c r="H108" i="8"/>
  <c r="G108" i="8"/>
  <c r="F108" i="8"/>
  <c r="E108" i="8"/>
  <c r="D108" i="8"/>
  <c r="D90" i="8"/>
  <c r="E90" i="8"/>
  <c r="F90" i="8"/>
  <c r="G90" i="8"/>
  <c r="H90" i="8"/>
  <c r="I90" i="8"/>
  <c r="J90" i="8"/>
  <c r="K90" i="8"/>
  <c r="K102" i="8" s="1"/>
  <c r="L90" i="8"/>
  <c r="M90" i="8"/>
  <c r="D91" i="8"/>
  <c r="E91" i="8"/>
  <c r="F91" i="8"/>
  <c r="G91" i="8"/>
  <c r="H91" i="8"/>
  <c r="I91" i="8"/>
  <c r="I102" i="8" s="1"/>
  <c r="J91" i="8"/>
  <c r="K91" i="8"/>
  <c r="L91" i="8"/>
  <c r="M91" i="8"/>
  <c r="D92" i="8"/>
  <c r="E92" i="8"/>
  <c r="F92" i="8"/>
  <c r="G92" i="8"/>
  <c r="G102" i="8" s="1"/>
  <c r="H92" i="8"/>
  <c r="I92" i="8"/>
  <c r="J92" i="8"/>
  <c r="K92" i="8"/>
  <c r="L92" i="8"/>
  <c r="M92" i="8"/>
  <c r="D93" i="8"/>
  <c r="E93" i="8"/>
  <c r="E102" i="8" s="1"/>
  <c r="F93" i="8"/>
  <c r="G93" i="8"/>
  <c r="H93" i="8"/>
  <c r="I93" i="8"/>
  <c r="J93" i="8"/>
  <c r="K93" i="8"/>
  <c r="L93" i="8"/>
  <c r="M93" i="8"/>
  <c r="P99" i="8" s="1"/>
  <c r="D94" i="8"/>
  <c r="E94" i="8"/>
  <c r="F94" i="8"/>
  <c r="G94" i="8"/>
  <c r="H94" i="8"/>
  <c r="I94" i="8"/>
  <c r="J94" i="8"/>
  <c r="K94" i="8"/>
  <c r="L94" i="8"/>
  <c r="M94" i="8"/>
  <c r="D95" i="8"/>
  <c r="E95" i="8"/>
  <c r="F95" i="8"/>
  <c r="G95" i="8"/>
  <c r="H95" i="8"/>
  <c r="I95" i="8"/>
  <c r="J95" i="8"/>
  <c r="K95" i="8"/>
  <c r="L95" i="8"/>
  <c r="M95" i="8"/>
  <c r="D96" i="8"/>
  <c r="E96" i="8"/>
  <c r="F96" i="8"/>
  <c r="G96" i="8"/>
  <c r="H96" i="8"/>
  <c r="I96" i="8"/>
  <c r="J96" i="8"/>
  <c r="K96" i="8"/>
  <c r="L96" i="8"/>
  <c r="M96" i="8"/>
  <c r="D97" i="8"/>
  <c r="E97" i="8"/>
  <c r="F97" i="8"/>
  <c r="G97" i="8"/>
  <c r="H97" i="8"/>
  <c r="I97" i="8"/>
  <c r="J97" i="8"/>
  <c r="K97" i="8"/>
  <c r="L97" i="8"/>
  <c r="M97" i="8"/>
  <c r="P97" i="8" s="1"/>
  <c r="D98" i="8"/>
  <c r="E98" i="8"/>
  <c r="F98" i="8"/>
  <c r="G98" i="8"/>
  <c r="H98" i="8"/>
  <c r="I98" i="8"/>
  <c r="J98" i="8"/>
  <c r="K98" i="8"/>
  <c r="L98" i="8"/>
  <c r="M98" i="8"/>
  <c r="D99" i="8"/>
  <c r="E99" i="8"/>
  <c r="F99" i="8"/>
  <c r="G99" i="8"/>
  <c r="H99" i="8"/>
  <c r="I99" i="8"/>
  <c r="J99" i="8"/>
  <c r="K99" i="8"/>
  <c r="L99" i="8"/>
  <c r="M99" i="8"/>
  <c r="D100" i="8"/>
  <c r="E100" i="8"/>
  <c r="F100" i="8"/>
  <c r="G100" i="8"/>
  <c r="H100" i="8"/>
  <c r="I100" i="8"/>
  <c r="J100" i="8"/>
  <c r="K100" i="8"/>
  <c r="L100" i="8"/>
  <c r="M100" i="8"/>
  <c r="D101" i="8"/>
  <c r="E101" i="8"/>
  <c r="F101" i="8"/>
  <c r="G101" i="8"/>
  <c r="H101" i="8"/>
  <c r="I101" i="8"/>
  <c r="J101" i="8"/>
  <c r="K101" i="8"/>
  <c r="L101" i="8"/>
  <c r="M101" i="8"/>
  <c r="P101" i="8" s="1"/>
  <c r="M89" i="8"/>
  <c r="L89" i="8"/>
  <c r="K89" i="8"/>
  <c r="J89" i="8"/>
  <c r="I89" i="8"/>
  <c r="H89" i="8"/>
  <c r="H102" i="8" s="1"/>
  <c r="G89" i="8"/>
  <c r="F89" i="8"/>
  <c r="F102" i="8" s="1"/>
  <c r="E89" i="8"/>
  <c r="D89" i="8"/>
  <c r="D71" i="8"/>
  <c r="E71" i="8"/>
  <c r="F71" i="8"/>
  <c r="G71" i="8"/>
  <c r="H71" i="8"/>
  <c r="I71" i="8"/>
  <c r="J71" i="8"/>
  <c r="K71" i="8"/>
  <c r="L71" i="8"/>
  <c r="M71" i="8"/>
  <c r="D72" i="8"/>
  <c r="E72" i="8"/>
  <c r="F72" i="8"/>
  <c r="G72" i="8"/>
  <c r="H72" i="8"/>
  <c r="I72" i="8"/>
  <c r="J72" i="8"/>
  <c r="K72" i="8"/>
  <c r="L72" i="8"/>
  <c r="M72" i="8"/>
  <c r="D73" i="8"/>
  <c r="E73" i="8"/>
  <c r="E83" i="8" s="1"/>
  <c r="F73" i="8"/>
  <c r="G73" i="8"/>
  <c r="H73" i="8"/>
  <c r="I73" i="8"/>
  <c r="J73" i="8"/>
  <c r="K73" i="8"/>
  <c r="L73" i="8"/>
  <c r="M73" i="8"/>
  <c r="D74" i="8"/>
  <c r="E74" i="8"/>
  <c r="F74" i="8"/>
  <c r="G74" i="8"/>
  <c r="H74" i="8"/>
  <c r="I74" i="8"/>
  <c r="J74" i="8"/>
  <c r="K74" i="8"/>
  <c r="L74" i="8"/>
  <c r="M74" i="8"/>
  <c r="D75" i="8"/>
  <c r="E75" i="8"/>
  <c r="F75" i="8"/>
  <c r="G75" i="8"/>
  <c r="H75" i="8"/>
  <c r="I75" i="8"/>
  <c r="J75" i="8"/>
  <c r="K75" i="8"/>
  <c r="L75" i="8"/>
  <c r="M75" i="8"/>
  <c r="D76" i="8"/>
  <c r="E76" i="8"/>
  <c r="F76" i="8"/>
  <c r="G76" i="8"/>
  <c r="H76" i="8"/>
  <c r="I76" i="8"/>
  <c r="J76" i="8"/>
  <c r="K76" i="8"/>
  <c r="L76" i="8"/>
  <c r="M76" i="8"/>
  <c r="D77" i="8"/>
  <c r="E77" i="8"/>
  <c r="F77" i="8"/>
  <c r="G77" i="8"/>
  <c r="H77" i="8"/>
  <c r="I77" i="8"/>
  <c r="J77" i="8"/>
  <c r="K77" i="8"/>
  <c r="L77" i="8"/>
  <c r="M77" i="8"/>
  <c r="D78" i="8"/>
  <c r="E78" i="8"/>
  <c r="F78" i="8"/>
  <c r="G78" i="8"/>
  <c r="H78" i="8"/>
  <c r="I78" i="8"/>
  <c r="J78" i="8"/>
  <c r="K78" i="8"/>
  <c r="L78" i="8"/>
  <c r="M78" i="8"/>
  <c r="D79" i="8"/>
  <c r="E79" i="8"/>
  <c r="F79" i="8"/>
  <c r="G79" i="8"/>
  <c r="H79" i="8"/>
  <c r="I79" i="8"/>
  <c r="J79" i="8"/>
  <c r="K79" i="8"/>
  <c r="L79" i="8"/>
  <c r="M79" i="8"/>
  <c r="D80" i="8"/>
  <c r="E80" i="8"/>
  <c r="F80" i="8"/>
  <c r="G80" i="8"/>
  <c r="H80" i="8"/>
  <c r="I80" i="8"/>
  <c r="J80" i="8"/>
  <c r="K80" i="8"/>
  <c r="L80" i="8"/>
  <c r="M80" i="8"/>
  <c r="D81" i="8"/>
  <c r="E81" i="8"/>
  <c r="F81" i="8"/>
  <c r="G81" i="8"/>
  <c r="H81" i="8"/>
  <c r="I81" i="8"/>
  <c r="J81" i="8"/>
  <c r="K81" i="8"/>
  <c r="L81" i="8"/>
  <c r="M81" i="8"/>
  <c r="D82" i="8"/>
  <c r="E82" i="8"/>
  <c r="F82" i="8"/>
  <c r="G82" i="8"/>
  <c r="H82" i="8"/>
  <c r="I82" i="8"/>
  <c r="J82" i="8"/>
  <c r="K82" i="8"/>
  <c r="L82" i="8"/>
  <c r="M82" i="8"/>
  <c r="O70" i="8" s="1"/>
  <c r="M70" i="8"/>
  <c r="L70" i="8"/>
  <c r="K70" i="8"/>
  <c r="J70" i="8"/>
  <c r="I70" i="8"/>
  <c r="H70" i="8"/>
  <c r="H83" i="8" s="1"/>
  <c r="G70" i="8"/>
  <c r="F70" i="8"/>
  <c r="E70" i="8"/>
  <c r="D70" i="8"/>
  <c r="D56" i="8"/>
  <c r="E56" i="8"/>
  <c r="F56" i="8"/>
  <c r="G56" i="8"/>
  <c r="H56" i="8"/>
  <c r="I56" i="8"/>
  <c r="J56" i="8"/>
  <c r="K56" i="8"/>
  <c r="L56" i="8"/>
  <c r="M56" i="8"/>
  <c r="D57" i="8"/>
  <c r="E57" i="8"/>
  <c r="E64" i="8" s="1"/>
  <c r="F57" i="8"/>
  <c r="G57" i="8"/>
  <c r="H57" i="8"/>
  <c r="I57" i="8"/>
  <c r="J57" i="8"/>
  <c r="K57" i="8"/>
  <c r="L57" i="8"/>
  <c r="M57" i="8"/>
  <c r="P59" i="8" s="1"/>
  <c r="D58" i="8"/>
  <c r="E58" i="8"/>
  <c r="F58" i="8"/>
  <c r="G58" i="8"/>
  <c r="H58" i="8"/>
  <c r="I58" i="8"/>
  <c r="J58" i="8"/>
  <c r="K58" i="8"/>
  <c r="L58" i="8"/>
  <c r="M58" i="8"/>
  <c r="D59" i="8"/>
  <c r="E59" i="8"/>
  <c r="F59" i="8"/>
  <c r="G59" i="8"/>
  <c r="H59" i="8"/>
  <c r="I59" i="8"/>
  <c r="I64" i="8" s="1"/>
  <c r="J59" i="8"/>
  <c r="K59" i="8"/>
  <c r="L59" i="8"/>
  <c r="M59" i="8"/>
  <c r="D60" i="8"/>
  <c r="E60" i="8"/>
  <c r="F60" i="8"/>
  <c r="G60" i="8"/>
  <c r="H60" i="8"/>
  <c r="I60" i="8"/>
  <c r="J60" i="8"/>
  <c r="K60" i="8"/>
  <c r="L60" i="8"/>
  <c r="M60" i="8"/>
  <c r="D61" i="8"/>
  <c r="E61" i="8"/>
  <c r="F61" i="8"/>
  <c r="G61" i="8"/>
  <c r="H61" i="8"/>
  <c r="I61" i="8"/>
  <c r="J61" i="8"/>
  <c r="K61" i="8"/>
  <c r="L61" i="8"/>
  <c r="M61" i="8"/>
  <c r="D62" i="8"/>
  <c r="E62" i="8"/>
  <c r="F62" i="8"/>
  <c r="G62" i="8"/>
  <c r="H62" i="8"/>
  <c r="I62" i="8"/>
  <c r="J62" i="8"/>
  <c r="K62" i="8"/>
  <c r="L62" i="8"/>
  <c r="M62" i="8"/>
  <c r="D63" i="8"/>
  <c r="E63" i="8"/>
  <c r="F63" i="8"/>
  <c r="G63" i="8"/>
  <c r="H63" i="8"/>
  <c r="I63" i="8"/>
  <c r="J63" i="8"/>
  <c r="K63" i="8"/>
  <c r="L63" i="8"/>
  <c r="M63" i="8"/>
  <c r="M55" i="8"/>
  <c r="L55" i="8"/>
  <c r="K55" i="8"/>
  <c r="J55" i="8"/>
  <c r="J64" i="8" s="1"/>
  <c r="I55" i="8"/>
  <c r="H55" i="8"/>
  <c r="G55" i="8"/>
  <c r="F55" i="8"/>
  <c r="E55" i="8"/>
  <c r="D55" i="8"/>
  <c r="D41" i="8"/>
  <c r="E41" i="8"/>
  <c r="F41" i="8"/>
  <c r="G41" i="8"/>
  <c r="H41" i="8"/>
  <c r="I41" i="8"/>
  <c r="J41" i="8"/>
  <c r="K41" i="8"/>
  <c r="L41" i="8"/>
  <c r="M41" i="8"/>
  <c r="D42" i="8"/>
  <c r="E42" i="8"/>
  <c r="F42" i="8"/>
  <c r="G42" i="8"/>
  <c r="H42" i="8"/>
  <c r="I42" i="8"/>
  <c r="J42" i="8"/>
  <c r="K42" i="8"/>
  <c r="L42" i="8"/>
  <c r="M42" i="8"/>
  <c r="D43" i="8"/>
  <c r="E43" i="8"/>
  <c r="F43" i="8"/>
  <c r="G43" i="8"/>
  <c r="H43" i="8"/>
  <c r="I43" i="8"/>
  <c r="J43" i="8"/>
  <c r="K43" i="8"/>
  <c r="L43" i="8"/>
  <c r="M43" i="8"/>
  <c r="D44" i="8"/>
  <c r="E44" i="8"/>
  <c r="F44" i="8"/>
  <c r="G44" i="8"/>
  <c r="H44" i="8"/>
  <c r="I44" i="8"/>
  <c r="J44" i="8"/>
  <c r="K44" i="8"/>
  <c r="L44" i="8"/>
  <c r="M44" i="8"/>
  <c r="D45" i="8"/>
  <c r="E45" i="8"/>
  <c r="F45" i="8"/>
  <c r="G45" i="8"/>
  <c r="H45" i="8"/>
  <c r="I45" i="8"/>
  <c r="J45" i="8"/>
  <c r="K45" i="8"/>
  <c r="L45" i="8"/>
  <c r="M45" i="8"/>
  <c r="P45" i="8" s="1"/>
  <c r="D46" i="8"/>
  <c r="E46" i="8"/>
  <c r="F46" i="8"/>
  <c r="G46" i="8"/>
  <c r="H46" i="8"/>
  <c r="I46" i="8"/>
  <c r="J46" i="8"/>
  <c r="K46" i="8"/>
  <c r="L46" i="8"/>
  <c r="M46" i="8"/>
  <c r="D47" i="8"/>
  <c r="E47" i="8"/>
  <c r="F47" i="8"/>
  <c r="G47" i="8"/>
  <c r="H47" i="8"/>
  <c r="I47" i="8"/>
  <c r="J47" i="8"/>
  <c r="K47" i="8"/>
  <c r="L47" i="8"/>
  <c r="M47" i="8"/>
  <c r="M40" i="8"/>
  <c r="L40" i="8"/>
  <c r="K40" i="8"/>
  <c r="J40" i="8"/>
  <c r="J48" i="8" s="1"/>
  <c r="I40" i="8"/>
  <c r="H40" i="8"/>
  <c r="G40" i="8"/>
  <c r="F40" i="8"/>
  <c r="E40" i="8"/>
  <c r="D40" i="8"/>
  <c r="D8" i="8"/>
  <c r="E8" i="8"/>
  <c r="F8" i="8"/>
  <c r="G8" i="8"/>
  <c r="H8" i="8"/>
  <c r="I8" i="8"/>
  <c r="J8" i="8"/>
  <c r="K8" i="8"/>
  <c r="L8" i="8"/>
  <c r="M8" i="8"/>
  <c r="P19" i="8" s="1"/>
  <c r="D9" i="8"/>
  <c r="E9" i="8"/>
  <c r="F9" i="8"/>
  <c r="G9" i="8"/>
  <c r="H9" i="8"/>
  <c r="I9" i="8"/>
  <c r="J9" i="8"/>
  <c r="K9" i="8"/>
  <c r="L9" i="8"/>
  <c r="M9" i="8"/>
  <c r="D10" i="8"/>
  <c r="E10" i="8"/>
  <c r="F10" i="8"/>
  <c r="G10" i="8"/>
  <c r="H10" i="8"/>
  <c r="I10" i="8"/>
  <c r="I33" i="8" s="1"/>
  <c r="J10" i="8"/>
  <c r="K10" i="8"/>
  <c r="L10" i="8"/>
  <c r="M10" i="8"/>
  <c r="D11" i="8"/>
  <c r="E11" i="8"/>
  <c r="F11" i="8"/>
  <c r="G11" i="8"/>
  <c r="G33" i="8" s="1"/>
  <c r="H11" i="8"/>
  <c r="I11" i="8"/>
  <c r="J11" i="8"/>
  <c r="K11" i="8"/>
  <c r="L11" i="8"/>
  <c r="M11" i="8"/>
  <c r="D12" i="8"/>
  <c r="E12" i="8"/>
  <c r="F12" i="8"/>
  <c r="G12" i="8"/>
  <c r="H12" i="8"/>
  <c r="I12" i="8"/>
  <c r="J12" i="8"/>
  <c r="K12" i="8"/>
  <c r="L12" i="8"/>
  <c r="M12" i="8"/>
  <c r="D13" i="8"/>
  <c r="E13" i="8"/>
  <c r="F13" i="8"/>
  <c r="G13" i="8"/>
  <c r="H13" i="8"/>
  <c r="I13" i="8"/>
  <c r="J13" i="8"/>
  <c r="K13" i="8"/>
  <c r="L13" i="8"/>
  <c r="M13" i="8"/>
  <c r="D14" i="8"/>
  <c r="E14" i="8"/>
  <c r="F14" i="8"/>
  <c r="G14" i="8"/>
  <c r="H14" i="8"/>
  <c r="I14" i="8"/>
  <c r="J14" i="8"/>
  <c r="K14" i="8"/>
  <c r="L14" i="8"/>
  <c r="M14" i="8"/>
  <c r="D15" i="8"/>
  <c r="E15" i="8"/>
  <c r="F15" i="8"/>
  <c r="G15" i="8"/>
  <c r="H15" i="8"/>
  <c r="I15" i="8"/>
  <c r="J15" i="8"/>
  <c r="K15" i="8"/>
  <c r="L15" i="8"/>
  <c r="M15" i="8"/>
  <c r="D16" i="8"/>
  <c r="E16" i="8"/>
  <c r="F16" i="8"/>
  <c r="G16" i="8"/>
  <c r="H16" i="8"/>
  <c r="I16" i="8"/>
  <c r="J16" i="8"/>
  <c r="K16" i="8"/>
  <c r="L16" i="8"/>
  <c r="M16" i="8"/>
  <c r="D17" i="8"/>
  <c r="E17" i="8"/>
  <c r="F17" i="8"/>
  <c r="G17" i="8"/>
  <c r="H17" i="8"/>
  <c r="I17" i="8"/>
  <c r="J17" i="8"/>
  <c r="K17" i="8"/>
  <c r="L17" i="8"/>
  <c r="M17" i="8"/>
  <c r="D18" i="8"/>
  <c r="E18" i="8"/>
  <c r="F18" i="8"/>
  <c r="G18" i="8"/>
  <c r="H18" i="8"/>
  <c r="I18" i="8"/>
  <c r="J18" i="8"/>
  <c r="K18" i="8"/>
  <c r="L18" i="8"/>
  <c r="M18" i="8"/>
  <c r="D19" i="8"/>
  <c r="E19" i="8"/>
  <c r="F19" i="8"/>
  <c r="G19" i="8"/>
  <c r="H19" i="8"/>
  <c r="I19" i="8"/>
  <c r="J19" i="8"/>
  <c r="K19" i="8"/>
  <c r="L19" i="8"/>
  <c r="M19" i="8"/>
  <c r="D20" i="8"/>
  <c r="E20" i="8"/>
  <c r="F20" i="8"/>
  <c r="G20" i="8"/>
  <c r="H20" i="8"/>
  <c r="I20" i="8"/>
  <c r="J20" i="8"/>
  <c r="K20" i="8"/>
  <c r="L20" i="8"/>
  <c r="M20" i="8"/>
  <c r="D21" i="8"/>
  <c r="E21" i="8"/>
  <c r="F21" i="8"/>
  <c r="G21" i="8"/>
  <c r="H21" i="8"/>
  <c r="I21" i="8"/>
  <c r="J21" i="8"/>
  <c r="K21" i="8"/>
  <c r="L21" i="8"/>
  <c r="M21" i="8"/>
  <c r="D22" i="8"/>
  <c r="E22" i="8"/>
  <c r="F22" i="8"/>
  <c r="G22" i="8"/>
  <c r="H22" i="8"/>
  <c r="I22" i="8"/>
  <c r="J22" i="8"/>
  <c r="K22" i="8"/>
  <c r="L22" i="8"/>
  <c r="M22" i="8"/>
  <c r="D23" i="8"/>
  <c r="E23" i="8"/>
  <c r="F23" i="8"/>
  <c r="G23" i="8"/>
  <c r="H23" i="8"/>
  <c r="I23" i="8"/>
  <c r="J23" i="8"/>
  <c r="K23" i="8"/>
  <c r="L23" i="8"/>
  <c r="M23" i="8"/>
  <c r="D24" i="8"/>
  <c r="E24" i="8"/>
  <c r="F24" i="8"/>
  <c r="G24" i="8"/>
  <c r="H24" i="8"/>
  <c r="I24" i="8"/>
  <c r="J24" i="8"/>
  <c r="K24" i="8"/>
  <c r="L24" i="8"/>
  <c r="M24" i="8"/>
  <c r="D25" i="8"/>
  <c r="E25" i="8"/>
  <c r="F25" i="8"/>
  <c r="G25" i="8"/>
  <c r="H25" i="8"/>
  <c r="I25" i="8"/>
  <c r="J25" i="8"/>
  <c r="K25" i="8"/>
  <c r="L25" i="8"/>
  <c r="M25" i="8"/>
  <c r="D26" i="8"/>
  <c r="E26" i="8"/>
  <c r="F26" i="8"/>
  <c r="G26" i="8"/>
  <c r="H26" i="8"/>
  <c r="I26" i="8"/>
  <c r="J26" i="8"/>
  <c r="K26" i="8"/>
  <c r="L26" i="8"/>
  <c r="M26" i="8"/>
  <c r="D27" i="8"/>
  <c r="E27" i="8"/>
  <c r="F27" i="8"/>
  <c r="G27" i="8"/>
  <c r="H27" i="8"/>
  <c r="I27" i="8"/>
  <c r="J27" i="8"/>
  <c r="K27" i="8"/>
  <c r="L27" i="8"/>
  <c r="M27" i="8"/>
  <c r="D28" i="8"/>
  <c r="E28" i="8"/>
  <c r="F28" i="8"/>
  <c r="G28" i="8"/>
  <c r="H28" i="8"/>
  <c r="I28" i="8"/>
  <c r="J28" i="8"/>
  <c r="K28" i="8"/>
  <c r="L28" i="8"/>
  <c r="M28" i="8"/>
  <c r="D29" i="8"/>
  <c r="E29" i="8"/>
  <c r="F29" i="8"/>
  <c r="G29" i="8"/>
  <c r="H29" i="8"/>
  <c r="I29" i="8"/>
  <c r="J29" i="8"/>
  <c r="K29" i="8"/>
  <c r="L29" i="8"/>
  <c r="M29" i="8"/>
  <c r="D30" i="8"/>
  <c r="E30" i="8"/>
  <c r="F30" i="8"/>
  <c r="G30" i="8"/>
  <c r="H30" i="8"/>
  <c r="I30" i="8"/>
  <c r="J30" i="8"/>
  <c r="K30" i="8"/>
  <c r="L30" i="8"/>
  <c r="M30" i="8"/>
  <c r="D31" i="8"/>
  <c r="E31" i="8"/>
  <c r="F31" i="8"/>
  <c r="G31" i="8"/>
  <c r="H31" i="8"/>
  <c r="I31" i="8"/>
  <c r="J31" i="8"/>
  <c r="K31" i="8"/>
  <c r="L31" i="8"/>
  <c r="M31" i="8"/>
  <c r="D32" i="8"/>
  <c r="E32" i="8"/>
  <c r="F32" i="8"/>
  <c r="G32" i="8"/>
  <c r="H32" i="8"/>
  <c r="I32" i="8"/>
  <c r="J32" i="8"/>
  <c r="K32" i="8"/>
  <c r="L32" i="8"/>
  <c r="M32" i="8"/>
  <c r="O7" i="8" s="1"/>
  <c r="M7" i="8"/>
  <c r="L7" i="8"/>
  <c r="K7" i="8"/>
  <c r="J7" i="8"/>
  <c r="I7" i="8"/>
  <c r="H7" i="8"/>
  <c r="G7" i="8"/>
  <c r="F7" i="8"/>
  <c r="E7" i="8"/>
  <c r="D7" i="8"/>
  <c r="L424" i="8"/>
  <c r="J424" i="8"/>
  <c r="C407" i="8"/>
  <c r="F404" i="8"/>
  <c r="O389" i="8"/>
  <c r="J404" i="8"/>
  <c r="D404" i="8"/>
  <c r="C386" i="8"/>
  <c r="H383" i="8"/>
  <c r="J383" i="8"/>
  <c r="D383" i="8"/>
  <c r="C372" i="8"/>
  <c r="L369" i="8"/>
  <c r="D369" i="8"/>
  <c r="J369" i="8"/>
  <c r="C359" i="8"/>
  <c r="O346" i="8"/>
  <c r="J356" i="8"/>
  <c r="F356" i="8"/>
  <c r="C343" i="8"/>
  <c r="J339" i="8"/>
  <c r="H339" i="8"/>
  <c r="D339" i="8"/>
  <c r="C321" i="8"/>
  <c r="P317" i="8"/>
  <c r="L318" i="8"/>
  <c r="J318" i="8"/>
  <c r="E318" i="8"/>
  <c r="C305" i="8"/>
  <c r="P299" i="8"/>
  <c r="L302" i="8"/>
  <c r="I302" i="8"/>
  <c r="D302" i="8"/>
  <c r="C287" i="8"/>
  <c r="P268" i="8"/>
  <c r="L284" i="8"/>
  <c r="J284" i="8"/>
  <c r="F284" i="8"/>
  <c r="D284" i="8"/>
  <c r="C265" i="8"/>
  <c r="P249" i="8"/>
  <c r="P233" i="8"/>
  <c r="P217" i="8"/>
  <c r="G261" i="8"/>
  <c r="D261" i="8"/>
  <c r="C209" i="8"/>
  <c r="L205" i="8"/>
  <c r="J205" i="8"/>
  <c r="C196" i="8"/>
  <c r="L192" i="8"/>
  <c r="D192" i="8"/>
  <c r="J192" i="8"/>
  <c r="H192" i="8"/>
  <c r="C156" i="8"/>
  <c r="L153" i="8"/>
  <c r="J153" i="8"/>
  <c r="H153" i="8"/>
  <c r="D153" i="8"/>
  <c r="C145" i="8"/>
  <c r="M142" i="8"/>
  <c r="L142" i="8"/>
  <c r="H142" i="8"/>
  <c r="G142" i="8"/>
  <c r="E142" i="8"/>
  <c r="K142" i="8"/>
  <c r="J142" i="8"/>
  <c r="I142" i="8"/>
  <c r="C138" i="8"/>
  <c r="C119" i="8"/>
  <c r="P113" i="8"/>
  <c r="L116" i="8"/>
  <c r="J116" i="8"/>
  <c r="H116" i="8"/>
  <c r="D116" i="8"/>
  <c r="C105" i="8"/>
  <c r="P89" i="8"/>
  <c r="L102" i="8"/>
  <c r="J102" i="8"/>
  <c r="D102" i="8"/>
  <c r="C86" i="8"/>
  <c r="J83" i="8"/>
  <c r="C67" i="8"/>
  <c r="L64" i="8"/>
  <c r="K64" i="8"/>
  <c r="D64" i="8"/>
  <c r="O55" i="8"/>
  <c r="H64" i="8"/>
  <c r="C52" i="8"/>
  <c r="L48" i="8"/>
  <c r="D48" i="8"/>
  <c r="C37" i="8"/>
  <c r="J33" i="8"/>
  <c r="C4" i="8"/>
  <c r="D411" i="6"/>
  <c r="E411" i="6"/>
  <c r="F411" i="6"/>
  <c r="G411" i="6"/>
  <c r="H411" i="6"/>
  <c r="I411" i="6"/>
  <c r="J411" i="6"/>
  <c r="K411" i="6"/>
  <c r="L411" i="6"/>
  <c r="M411" i="6"/>
  <c r="D412" i="6"/>
  <c r="E412" i="6"/>
  <c r="F412" i="6"/>
  <c r="G412" i="6"/>
  <c r="H412" i="6"/>
  <c r="I412" i="6"/>
  <c r="J412" i="6"/>
  <c r="K412" i="6"/>
  <c r="L412" i="6"/>
  <c r="M412" i="6"/>
  <c r="D414" i="6"/>
  <c r="E414" i="6"/>
  <c r="F414" i="6"/>
  <c r="G414" i="6"/>
  <c r="H414" i="6"/>
  <c r="I414" i="6"/>
  <c r="J414" i="6"/>
  <c r="K414" i="6"/>
  <c r="L414" i="6"/>
  <c r="M414" i="6"/>
  <c r="D413" i="6"/>
  <c r="E413" i="6"/>
  <c r="F413" i="6"/>
  <c r="G413" i="6"/>
  <c r="H413" i="6"/>
  <c r="I413" i="6"/>
  <c r="J413" i="6"/>
  <c r="K413" i="6"/>
  <c r="L413" i="6"/>
  <c r="M413" i="6"/>
  <c r="D415" i="6"/>
  <c r="E415" i="6"/>
  <c r="F415" i="6"/>
  <c r="G415" i="6"/>
  <c r="H415" i="6"/>
  <c r="I415" i="6"/>
  <c r="J415" i="6"/>
  <c r="K415" i="6"/>
  <c r="L415" i="6"/>
  <c r="M415" i="6"/>
  <c r="D419" i="6"/>
  <c r="E419" i="6"/>
  <c r="F419" i="6"/>
  <c r="G419" i="6"/>
  <c r="H419" i="6"/>
  <c r="I419" i="6"/>
  <c r="J419" i="6"/>
  <c r="K419" i="6"/>
  <c r="L419" i="6"/>
  <c r="M419" i="6"/>
  <c r="D418" i="6"/>
  <c r="E418" i="6"/>
  <c r="F418" i="6"/>
  <c r="G418" i="6"/>
  <c r="H418" i="6"/>
  <c r="I418" i="6"/>
  <c r="J418" i="6"/>
  <c r="K418" i="6"/>
  <c r="L418" i="6"/>
  <c r="M418" i="6"/>
  <c r="D417" i="6"/>
  <c r="E417" i="6"/>
  <c r="F417" i="6"/>
  <c r="G417" i="6"/>
  <c r="H417" i="6"/>
  <c r="I417" i="6"/>
  <c r="J417" i="6"/>
  <c r="K417" i="6"/>
  <c r="L417" i="6"/>
  <c r="M417" i="6"/>
  <c r="D416" i="6"/>
  <c r="E416" i="6"/>
  <c r="F416" i="6"/>
  <c r="G416" i="6"/>
  <c r="H416" i="6"/>
  <c r="I416" i="6"/>
  <c r="J416" i="6"/>
  <c r="K416" i="6"/>
  <c r="L416" i="6"/>
  <c r="M416" i="6"/>
  <c r="D421" i="6"/>
  <c r="E421" i="6"/>
  <c r="F421" i="6"/>
  <c r="G421" i="6"/>
  <c r="H421" i="6"/>
  <c r="I421" i="6"/>
  <c r="J421" i="6"/>
  <c r="K421" i="6"/>
  <c r="L421" i="6"/>
  <c r="M421" i="6"/>
  <c r="D423" i="6"/>
  <c r="E423" i="6"/>
  <c r="F423" i="6"/>
  <c r="G423" i="6"/>
  <c r="H423" i="6"/>
  <c r="I423" i="6"/>
  <c r="J423" i="6"/>
  <c r="K423" i="6"/>
  <c r="L423" i="6"/>
  <c r="M423" i="6"/>
  <c r="D422" i="6"/>
  <c r="E422" i="6"/>
  <c r="F422" i="6"/>
  <c r="G422" i="6"/>
  <c r="H422" i="6"/>
  <c r="I422" i="6"/>
  <c r="J422" i="6"/>
  <c r="K422" i="6"/>
  <c r="L422" i="6"/>
  <c r="M422" i="6"/>
  <c r="P422" i="6" s="1"/>
  <c r="D420" i="6"/>
  <c r="E420" i="6"/>
  <c r="F420" i="6"/>
  <c r="G420" i="6"/>
  <c r="H420" i="6"/>
  <c r="I420" i="6"/>
  <c r="J420" i="6"/>
  <c r="K420" i="6"/>
  <c r="L420" i="6"/>
  <c r="M420" i="6"/>
  <c r="M410" i="6"/>
  <c r="L410" i="6"/>
  <c r="K410" i="6"/>
  <c r="J410" i="6"/>
  <c r="I410" i="6"/>
  <c r="H410" i="6"/>
  <c r="H424" i="6" s="1"/>
  <c r="G410" i="6"/>
  <c r="F410" i="6"/>
  <c r="F424" i="6" s="1"/>
  <c r="E410" i="6"/>
  <c r="D410" i="6"/>
  <c r="D391" i="6"/>
  <c r="E391" i="6"/>
  <c r="F391" i="6"/>
  <c r="G391" i="6"/>
  <c r="H391" i="6"/>
  <c r="I391" i="6"/>
  <c r="J391" i="6"/>
  <c r="K391" i="6"/>
  <c r="L391" i="6"/>
  <c r="M391" i="6"/>
  <c r="D392" i="6"/>
  <c r="E392" i="6"/>
  <c r="F392" i="6"/>
  <c r="G392" i="6"/>
  <c r="H392" i="6"/>
  <c r="I392" i="6"/>
  <c r="J392" i="6"/>
  <c r="K392" i="6"/>
  <c r="L392" i="6"/>
  <c r="M392" i="6"/>
  <c r="D390" i="6"/>
  <c r="E390" i="6"/>
  <c r="F390" i="6"/>
  <c r="G390" i="6"/>
  <c r="H390" i="6"/>
  <c r="I390" i="6"/>
  <c r="J390" i="6"/>
  <c r="K390" i="6"/>
  <c r="L390" i="6"/>
  <c r="M390" i="6"/>
  <c r="D395" i="6"/>
  <c r="E395" i="6"/>
  <c r="E404" i="6" s="1"/>
  <c r="F395" i="6"/>
  <c r="G395" i="6"/>
  <c r="H395" i="6"/>
  <c r="I395" i="6"/>
  <c r="J395" i="6"/>
  <c r="K395" i="6"/>
  <c r="L395" i="6"/>
  <c r="M395" i="6"/>
  <c r="D394" i="6"/>
  <c r="E394" i="6"/>
  <c r="F394" i="6"/>
  <c r="G394" i="6"/>
  <c r="H394" i="6"/>
  <c r="I394" i="6"/>
  <c r="J394" i="6"/>
  <c r="K394" i="6"/>
  <c r="L394" i="6"/>
  <c r="M394" i="6"/>
  <c r="D393" i="6"/>
  <c r="E393" i="6"/>
  <c r="F393" i="6"/>
  <c r="G393" i="6"/>
  <c r="H393" i="6"/>
  <c r="I393" i="6"/>
  <c r="J393" i="6"/>
  <c r="K393" i="6"/>
  <c r="L393" i="6"/>
  <c r="M393" i="6"/>
  <c r="D399" i="6"/>
  <c r="E399" i="6"/>
  <c r="F399" i="6"/>
  <c r="G399" i="6"/>
  <c r="H399" i="6"/>
  <c r="I399" i="6"/>
  <c r="J399" i="6"/>
  <c r="K399" i="6"/>
  <c r="L399" i="6"/>
  <c r="M399" i="6"/>
  <c r="D396" i="6"/>
  <c r="E396" i="6"/>
  <c r="F396" i="6"/>
  <c r="G396" i="6"/>
  <c r="H396" i="6"/>
  <c r="I396" i="6"/>
  <c r="J396" i="6"/>
  <c r="K396" i="6"/>
  <c r="L396" i="6"/>
  <c r="L404" i="6" s="1"/>
  <c r="M396" i="6"/>
  <c r="P397" i="6" s="1"/>
  <c r="D397" i="6"/>
  <c r="E397" i="6"/>
  <c r="F397" i="6"/>
  <c r="G397" i="6"/>
  <c r="H397" i="6"/>
  <c r="I397" i="6"/>
  <c r="J397" i="6"/>
  <c r="K397" i="6"/>
  <c r="L397" i="6"/>
  <c r="M397" i="6"/>
  <c r="D398" i="6"/>
  <c r="E398" i="6"/>
  <c r="F398" i="6"/>
  <c r="G398" i="6"/>
  <c r="H398" i="6"/>
  <c r="I398" i="6"/>
  <c r="J398" i="6"/>
  <c r="K398" i="6"/>
  <c r="L398" i="6"/>
  <c r="M398" i="6"/>
  <c r="D401" i="6"/>
  <c r="E401" i="6"/>
  <c r="F401" i="6"/>
  <c r="G401" i="6"/>
  <c r="H401" i="6"/>
  <c r="I401" i="6"/>
  <c r="J401" i="6"/>
  <c r="K401" i="6"/>
  <c r="L401" i="6"/>
  <c r="M401" i="6"/>
  <c r="D402" i="6"/>
  <c r="E402" i="6"/>
  <c r="F402" i="6"/>
  <c r="G402" i="6"/>
  <c r="H402" i="6"/>
  <c r="I402" i="6"/>
  <c r="J402" i="6"/>
  <c r="K402" i="6"/>
  <c r="L402" i="6"/>
  <c r="M402" i="6"/>
  <c r="D400" i="6"/>
  <c r="E400" i="6"/>
  <c r="F400" i="6"/>
  <c r="G400" i="6"/>
  <c r="H400" i="6"/>
  <c r="I400" i="6"/>
  <c r="J400" i="6"/>
  <c r="K400" i="6"/>
  <c r="L400" i="6"/>
  <c r="M400" i="6"/>
  <c r="D403" i="6"/>
  <c r="E403" i="6"/>
  <c r="F403" i="6"/>
  <c r="G403" i="6"/>
  <c r="H403" i="6"/>
  <c r="I403" i="6"/>
  <c r="J403" i="6"/>
  <c r="K403" i="6"/>
  <c r="L403" i="6"/>
  <c r="M403" i="6"/>
  <c r="M389" i="6"/>
  <c r="L389" i="6"/>
  <c r="K389" i="6"/>
  <c r="J389" i="6"/>
  <c r="I389" i="6"/>
  <c r="H389" i="6"/>
  <c r="H404" i="6" s="1"/>
  <c r="G389" i="6"/>
  <c r="F389" i="6"/>
  <c r="E389" i="6"/>
  <c r="D389" i="6"/>
  <c r="D376" i="6"/>
  <c r="E376" i="6"/>
  <c r="F376" i="6"/>
  <c r="G376" i="6"/>
  <c r="H376" i="6"/>
  <c r="I376" i="6"/>
  <c r="J376" i="6"/>
  <c r="J383" i="6" s="1"/>
  <c r="K376" i="6"/>
  <c r="L376" i="6"/>
  <c r="M376" i="6"/>
  <c r="D377" i="6"/>
  <c r="E377" i="6"/>
  <c r="F377" i="6"/>
  <c r="G377" i="6"/>
  <c r="H377" i="6"/>
  <c r="I377" i="6"/>
  <c r="J377" i="6"/>
  <c r="K377" i="6"/>
  <c r="L377" i="6"/>
  <c r="M377" i="6"/>
  <c r="D378" i="6"/>
  <c r="E378" i="6"/>
  <c r="F378" i="6"/>
  <c r="G378" i="6"/>
  <c r="H378" i="6"/>
  <c r="I378" i="6"/>
  <c r="J378" i="6"/>
  <c r="K378" i="6"/>
  <c r="L378" i="6"/>
  <c r="M378" i="6"/>
  <c r="D379" i="6"/>
  <c r="E379" i="6"/>
  <c r="F379" i="6"/>
  <c r="G379" i="6"/>
  <c r="H379" i="6"/>
  <c r="I379" i="6"/>
  <c r="J379" i="6"/>
  <c r="K379" i="6"/>
  <c r="L379" i="6"/>
  <c r="M379" i="6"/>
  <c r="P381" i="6" s="1"/>
  <c r="D382" i="6"/>
  <c r="E382" i="6"/>
  <c r="F382" i="6"/>
  <c r="G382" i="6"/>
  <c r="H382" i="6"/>
  <c r="I382" i="6"/>
  <c r="J382" i="6"/>
  <c r="K382" i="6"/>
  <c r="L382" i="6"/>
  <c r="M382" i="6"/>
  <c r="D380" i="6"/>
  <c r="E380" i="6"/>
  <c r="F380" i="6"/>
  <c r="G380" i="6"/>
  <c r="H380" i="6"/>
  <c r="I380" i="6"/>
  <c r="J380" i="6"/>
  <c r="K380" i="6"/>
  <c r="L380" i="6"/>
  <c r="M380" i="6"/>
  <c r="D381" i="6"/>
  <c r="E381" i="6"/>
  <c r="F381" i="6"/>
  <c r="G381" i="6"/>
  <c r="H381" i="6"/>
  <c r="I381" i="6"/>
  <c r="J381" i="6"/>
  <c r="K381" i="6"/>
  <c r="L381" i="6"/>
  <c r="M381" i="6"/>
  <c r="M375" i="6"/>
  <c r="L375" i="6"/>
  <c r="L383" i="6" s="1"/>
  <c r="K375" i="6"/>
  <c r="J375" i="6"/>
  <c r="I375" i="6"/>
  <c r="H375" i="6"/>
  <c r="G375" i="6"/>
  <c r="F375" i="6"/>
  <c r="E375" i="6"/>
  <c r="D375" i="6"/>
  <c r="D383" i="6" s="1"/>
  <c r="D362" i="6"/>
  <c r="E362" i="6"/>
  <c r="F362" i="6"/>
  <c r="G362" i="6"/>
  <c r="H362" i="6"/>
  <c r="I362" i="6"/>
  <c r="J362" i="6"/>
  <c r="K362" i="6"/>
  <c r="L362" i="6"/>
  <c r="M362" i="6"/>
  <c r="D364" i="6"/>
  <c r="E364" i="6"/>
  <c r="F364" i="6"/>
  <c r="G364" i="6"/>
  <c r="H364" i="6"/>
  <c r="I364" i="6"/>
  <c r="J364" i="6"/>
  <c r="K364" i="6"/>
  <c r="L364" i="6"/>
  <c r="M364" i="6"/>
  <c r="D365" i="6"/>
  <c r="E365" i="6"/>
  <c r="F365" i="6"/>
  <c r="G365" i="6"/>
  <c r="H365" i="6"/>
  <c r="I365" i="6"/>
  <c r="J365" i="6"/>
  <c r="K365" i="6"/>
  <c r="L365" i="6"/>
  <c r="M365" i="6"/>
  <c r="D366" i="6"/>
  <c r="E366" i="6"/>
  <c r="F366" i="6"/>
  <c r="G366" i="6"/>
  <c r="H366" i="6"/>
  <c r="I366" i="6"/>
  <c r="J366" i="6"/>
  <c r="K366" i="6"/>
  <c r="L366" i="6"/>
  <c r="M366" i="6"/>
  <c r="D367" i="6"/>
  <c r="E367" i="6"/>
  <c r="F367" i="6"/>
  <c r="G367" i="6"/>
  <c r="H367" i="6"/>
  <c r="I367" i="6"/>
  <c r="J367" i="6"/>
  <c r="K367" i="6"/>
  <c r="L367" i="6"/>
  <c r="M367" i="6"/>
  <c r="D368" i="6"/>
  <c r="E368" i="6"/>
  <c r="F368" i="6"/>
  <c r="G368" i="6"/>
  <c r="H368" i="6"/>
  <c r="I368" i="6"/>
  <c r="J368" i="6"/>
  <c r="K368" i="6"/>
  <c r="L368" i="6"/>
  <c r="M368" i="6"/>
  <c r="M363" i="6"/>
  <c r="L363" i="6"/>
  <c r="K363" i="6"/>
  <c r="J363" i="6"/>
  <c r="J369" i="6" s="1"/>
  <c r="I363" i="6"/>
  <c r="H363" i="6"/>
  <c r="G363" i="6"/>
  <c r="F363" i="6"/>
  <c r="F369" i="6" s="1"/>
  <c r="E363" i="6"/>
  <c r="D363" i="6"/>
  <c r="D347" i="6"/>
  <c r="E347" i="6"/>
  <c r="F347" i="6"/>
  <c r="G347" i="6"/>
  <c r="H347" i="6"/>
  <c r="I347" i="6"/>
  <c r="J347" i="6"/>
  <c r="K347" i="6"/>
  <c r="L347" i="6"/>
  <c r="M347" i="6"/>
  <c r="D346" i="6"/>
  <c r="E346" i="6"/>
  <c r="F346" i="6"/>
  <c r="G346" i="6"/>
  <c r="H346" i="6"/>
  <c r="I346" i="6"/>
  <c r="I356" i="6" s="1"/>
  <c r="J346" i="6"/>
  <c r="K346" i="6"/>
  <c r="L346" i="6"/>
  <c r="M346" i="6"/>
  <c r="D349" i="6"/>
  <c r="E349" i="6"/>
  <c r="F349" i="6"/>
  <c r="G349" i="6"/>
  <c r="H349" i="6"/>
  <c r="I349" i="6"/>
  <c r="J349" i="6"/>
  <c r="K349" i="6"/>
  <c r="L349" i="6"/>
  <c r="M349" i="6"/>
  <c r="D351" i="6"/>
  <c r="E351" i="6"/>
  <c r="F351" i="6"/>
  <c r="G351" i="6"/>
  <c r="H351" i="6"/>
  <c r="I351" i="6"/>
  <c r="J351" i="6"/>
  <c r="K351" i="6"/>
  <c r="L351" i="6"/>
  <c r="M351" i="6"/>
  <c r="D352" i="6"/>
  <c r="E352" i="6"/>
  <c r="F352" i="6"/>
  <c r="G352" i="6"/>
  <c r="H352" i="6"/>
  <c r="I352" i="6"/>
  <c r="J352" i="6"/>
  <c r="K352" i="6"/>
  <c r="L352" i="6"/>
  <c r="M352" i="6"/>
  <c r="D353" i="6"/>
  <c r="E353" i="6"/>
  <c r="F353" i="6"/>
  <c r="G353" i="6"/>
  <c r="H353" i="6"/>
  <c r="I353" i="6"/>
  <c r="J353" i="6"/>
  <c r="K353" i="6"/>
  <c r="L353" i="6"/>
  <c r="M353" i="6"/>
  <c r="D350" i="6"/>
  <c r="E350" i="6"/>
  <c r="F350" i="6"/>
  <c r="G350" i="6"/>
  <c r="H350" i="6"/>
  <c r="I350" i="6"/>
  <c r="J350" i="6"/>
  <c r="K350" i="6"/>
  <c r="L350" i="6"/>
  <c r="M350" i="6"/>
  <c r="D354" i="6"/>
  <c r="E354" i="6"/>
  <c r="F354" i="6"/>
  <c r="G354" i="6"/>
  <c r="H354" i="6"/>
  <c r="I354" i="6"/>
  <c r="J354" i="6"/>
  <c r="K354" i="6"/>
  <c r="L354" i="6"/>
  <c r="M354" i="6"/>
  <c r="D355" i="6"/>
  <c r="E355" i="6"/>
  <c r="F355" i="6"/>
  <c r="G355" i="6"/>
  <c r="H355" i="6"/>
  <c r="I355" i="6"/>
  <c r="J355" i="6"/>
  <c r="K355" i="6"/>
  <c r="L355" i="6"/>
  <c r="M355" i="6"/>
  <c r="M348" i="6"/>
  <c r="L348" i="6"/>
  <c r="K348" i="6"/>
  <c r="J348" i="6"/>
  <c r="I348" i="6"/>
  <c r="H348" i="6"/>
  <c r="H356" i="6" s="1"/>
  <c r="G348" i="6"/>
  <c r="F348" i="6"/>
  <c r="E348" i="6"/>
  <c r="D348" i="6"/>
  <c r="D326" i="6"/>
  <c r="E326" i="6"/>
  <c r="F326" i="6"/>
  <c r="G326" i="6"/>
  <c r="H326" i="6"/>
  <c r="I326" i="6"/>
  <c r="J326" i="6"/>
  <c r="K326" i="6"/>
  <c r="L326" i="6"/>
  <c r="M326" i="6"/>
  <c r="D325" i="6"/>
  <c r="E325" i="6"/>
  <c r="F325" i="6"/>
  <c r="G325" i="6"/>
  <c r="H325" i="6"/>
  <c r="I325" i="6"/>
  <c r="J325" i="6"/>
  <c r="K325" i="6"/>
  <c r="L325" i="6"/>
  <c r="M325" i="6"/>
  <c r="D330" i="6"/>
  <c r="E330" i="6"/>
  <c r="F330" i="6"/>
  <c r="G330" i="6"/>
  <c r="H330" i="6"/>
  <c r="I330" i="6"/>
  <c r="J330" i="6"/>
  <c r="K330" i="6"/>
  <c r="L330" i="6"/>
  <c r="M330" i="6"/>
  <c r="D327" i="6"/>
  <c r="E327" i="6"/>
  <c r="F327" i="6"/>
  <c r="G327" i="6"/>
  <c r="H327" i="6"/>
  <c r="I327" i="6"/>
  <c r="J327" i="6"/>
  <c r="K327" i="6"/>
  <c r="L327" i="6"/>
  <c r="M327" i="6"/>
  <c r="D328" i="6"/>
  <c r="E328" i="6"/>
  <c r="F328" i="6"/>
  <c r="G328" i="6"/>
  <c r="H328" i="6"/>
  <c r="I328" i="6"/>
  <c r="J328" i="6"/>
  <c r="K328" i="6"/>
  <c r="L328" i="6"/>
  <c r="M328" i="6"/>
  <c r="D331" i="6"/>
  <c r="E331" i="6"/>
  <c r="F331" i="6"/>
  <c r="G331" i="6"/>
  <c r="H331" i="6"/>
  <c r="I331" i="6"/>
  <c r="J331" i="6"/>
  <c r="K331" i="6"/>
  <c r="L331" i="6"/>
  <c r="M331" i="6"/>
  <c r="D329" i="6"/>
  <c r="E329" i="6"/>
  <c r="F329" i="6"/>
  <c r="G329" i="6"/>
  <c r="H329" i="6"/>
  <c r="I329" i="6"/>
  <c r="J329" i="6"/>
  <c r="K329" i="6"/>
  <c r="L329" i="6"/>
  <c r="M329" i="6"/>
  <c r="D335" i="6"/>
  <c r="E335" i="6"/>
  <c r="F335" i="6"/>
  <c r="G335" i="6"/>
  <c r="H335" i="6"/>
  <c r="I335" i="6"/>
  <c r="J335" i="6"/>
  <c r="K335" i="6"/>
  <c r="L335" i="6"/>
  <c r="M335" i="6"/>
  <c r="P332" i="6" s="1"/>
  <c r="D333" i="6"/>
  <c r="E333" i="6"/>
  <c r="F333" i="6"/>
  <c r="G333" i="6"/>
  <c r="H333" i="6"/>
  <c r="I333" i="6"/>
  <c r="J333" i="6"/>
  <c r="K333" i="6"/>
  <c r="L333" i="6"/>
  <c r="M333" i="6"/>
  <c r="D338" i="6"/>
  <c r="E338" i="6"/>
  <c r="F338" i="6"/>
  <c r="G338" i="6"/>
  <c r="H338" i="6"/>
  <c r="I338" i="6"/>
  <c r="J338" i="6"/>
  <c r="K338" i="6"/>
  <c r="L338" i="6"/>
  <c r="M338" i="6"/>
  <c r="D332" i="6"/>
  <c r="E332" i="6"/>
  <c r="F332" i="6"/>
  <c r="G332" i="6"/>
  <c r="H332" i="6"/>
  <c r="I332" i="6"/>
  <c r="J332" i="6"/>
  <c r="K332" i="6"/>
  <c r="L332" i="6"/>
  <c r="M332" i="6"/>
  <c r="D336" i="6"/>
  <c r="E336" i="6"/>
  <c r="F336" i="6"/>
  <c r="G336" i="6"/>
  <c r="H336" i="6"/>
  <c r="I336" i="6"/>
  <c r="J336" i="6"/>
  <c r="K336" i="6"/>
  <c r="L336" i="6"/>
  <c r="M336" i="6"/>
  <c r="D334" i="6"/>
  <c r="E334" i="6"/>
  <c r="F334" i="6"/>
  <c r="G334" i="6"/>
  <c r="H334" i="6"/>
  <c r="I334" i="6"/>
  <c r="J334" i="6"/>
  <c r="K334" i="6"/>
  <c r="L334" i="6"/>
  <c r="M334" i="6"/>
  <c r="D337" i="6"/>
  <c r="E337" i="6"/>
  <c r="F337" i="6"/>
  <c r="G337" i="6"/>
  <c r="H337" i="6"/>
  <c r="I337" i="6"/>
  <c r="J337" i="6"/>
  <c r="K337" i="6"/>
  <c r="L337" i="6"/>
  <c r="M337" i="6"/>
  <c r="M324" i="6"/>
  <c r="L324" i="6"/>
  <c r="L339" i="6" s="1"/>
  <c r="K324" i="6"/>
  <c r="J324" i="6"/>
  <c r="J339" i="6" s="1"/>
  <c r="I324" i="6"/>
  <c r="H324" i="6"/>
  <c r="G324" i="6"/>
  <c r="F324" i="6"/>
  <c r="E324" i="6"/>
  <c r="D324" i="6"/>
  <c r="E315" i="6"/>
  <c r="E309" i="6"/>
  <c r="E308" i="6"/>
  <c r="D308" i="6"/>
  <c r="F308" i="6"/>
  <c r="G308" i="6"/>
  <c r="H308" i="6"/>
  <c r="I308" i="6"/>
  <c r="J308" i="6"/>
  <c r="K308" i="6"/>
  <c r="L308" i="6"/>
  <c r="M308" i="6"/>
  <c r="D310" i="6"/>
  <c r="E310" i="6"/>
  <c r="F310" i="6"/>
  <c r="G310" i="6"/>
  <c r="H310" i="6"/>
  <c r="I310" i="6"/>
  <c r="J310" i="6"/>
  <c r="K310" i="6"/>
  <c r="L310" i="6"/>
  <c r="M310" i="6"/>
  <c r="D311" i="6"/>
  <c r="E311" i="6"/>
  <c r="F311" i="6"/>
  <c r="G311" i="6"/>
  <c r="H311" i="6"/>
  <c r="I311" i="6"/>
  <c r="J311" i="6"/>
  <c r="K311" i="6"/>
  <c r="L311" i="6"/>
  <c r="M311" i="6"/>
  <c r="D315" i="6"/>
  <c r="F315" i="6"/>
  <c r="G315" i="6"/>
  <c r="H315" i="6"/>
  <c r="I315" i="6"/>
  <c r="J315" i="6"/>
  <c r="K315" i="6"/>
  <c r="L315" i="6"/>
  <c r="L318" i="6" s="1"/>
  <c r="M315" i="6"/>
  <c r="D312" i="6"/>
  <c r="E312" i="6"/>
  <c r="F312" i="6"/>
  <c r="G312" i="6"/>
  <c r="H312" i="6"/>
  <c r="I312" i="6"/>
  <c r="J312" i="6"/>
  <c r="K312" i="6"/>
  <c r="L312" i="6"/>
  <c r="M312" i="6"/>
  <c r="D313" i="6"/>
  <c r="E313" i="6"/>
  <c r="F313" i="6"/>
  <c r="G313" i="6"/>
  <c r="H313" i="6"/>
  <c r="I313" i="6"/>
  <c r="J313" i="6"/>
  <c r="K313" i="6"/>
  <c r="L313" i="6"/>
  <c r="M313" i="6"/>
  <c r="D314" i="6"/>
  <c r="E314" i="6"/>
  <c r="F314" i="6"/>
  <c r="G314" i="6"/>
  <c r="H314" i="6"/>
  <c r="I314" i="6"/>
  <c r="J314" i="6"/>
  <c r="K314" i="6"/>
  <c r="L314" i="6"/>
  <c r="M314" i="6"/>
  <c r="D316" i="6"/>
  <c r="D318" i="6" s="1"/>
  <c r="E316" i="6"/>
  <c r="F316" i="6"/>
  <c r="G316" i="6"/>
  <c r="H316" i="6"/>
  <c r="I316" i="6"/>
  <c r="J316" i="6"/>
  <c r="K316" i="6"/>
  <c r="L316" i="6"/>
  <c r="M316" i="6"/>
  <c r="D317" i="6"/>
  <c r="E317" i="6"/>
  <c r="F317" i="6"/>
  <c r="G317" i="6"/>
  <c r="H317" i="6"/>
  <c r="I317" i="6"/>
  <c r="J317" i="6"/>
  <c r="K317" i="6"/>
  <c r="L317" i="6"/>
  <c r="M317" i="6"/>
  <c r="M309" i="6"/>
  <c r="L309" i="6"/>
  <c r="K309" i="6"/>
  <c r="J309" i="6"/>
  <c r="I309" i="6"/>
  <c r="H309" i="6"/>
  <c r="G309" i="6"/>
  <c r="F309" i="6"/>
  <c r="D309" i="6"/>
  <c r="D296" i="6"/>
  <c r="E296" i="6"/>
  <c r="F296" i="6"/>
  <c r="G296" i="6"/>
  <c r="H296" i="6"/>
  <c r="I296" i="6"/>
  <c r="J296" i="6"/>
  <c r="K296" i="6"/>
  <c r="L296" i="6"/>
  <c r="M296" i="6"/>
  <c r="D290" i="6"/>
  <c r="E290" i="6"/>
  <c r="F290" i="6"/>
  <c r="G290" i="6"/>
  <c r="H290" i="6"/>
  <c r="I290" i="6"/>
  <c r="J290" i="6"/>
  <c r="K290" i="6"/>
  <c r="L290" i="6"/>
  <c r="M290" i="6"/>
  <c r="O290" i="6" s="1"/>
  <c r="D293" i="6"/>
  <c r="E293" i="6"/>
  <c r="F293" i="6"/>
  <c r="G293" i="6"/>
  <c r="H293" i="6"/>
  <c r="I293" i="6"/>
  <c r="J293" i="6"/>
  <c r="K293" i="6"/>
  <c r="L293" i="6"/>
  <c r="M293" i="6"/>
  <c r="D295" i="6"/>
  <c r="E295" i="6"/>
  <c r="F295" i="6"/>
  <c r="G295" i="6"/>
  <c r="H295" i="6"/>
  <c r="I295" i="6"/>
  <c r="J295" i="6"/>
  <c r="K295" i="6"/>
  <c r="L295" i="6"/>
  <c r="M295" i="6"/>
  <c r="D299" i="6"/>
  <c r="E299" i="6"/>
  <c r="F299" i="6"/>
  <c r="G299" i="6"/>
  <c r="H299" i="6"/>
  <c r="I299" i="6"/>
  <c r="J299" i="6"/>
  <c r="K299" i="6"/>
  <c r="L299" i="6"/>
  <c r="M299" i="6"/>
  <c r="D291" i="6"/>
  <c r="E291" i="6"/>
  <c r="F291" i="6"/>
  <c r="G291" i="6"/>
  <c r="H291" i="6"/>
  <c r="I291" i="6"/>
  <c r="J291" i="6"/>
  <c r="K291" i="6"/>
  <c r="L291" i="6"/>
  <c r="M291" i="6"/>
  <c r="D300" i="6"/>
  <c r="E300" i="6"/>
  <c r="F300" i="6"/>
  <c r="G300" i="6"/>
  <c r="H300" i="6"/>
  <c r="I300" i="6"/>
  <c r="J300" i="6"/>
  <c r="K300" i="6"/>
  <c r="L300" i="6"/>
  <c r="M300" i="6"/>
  <c r="D294" i="6"/>
  <c r="E294" i="6"/>
  <c r="F294" i="6"/>
  <c r="G294" i="6"/>
  <c r="H294" i="6"/>
  <c r="I294" i="6"/>
  <c r="J294" i="6"/>
  <c r="K294" i="6"/>
  <c r="L294" i="6"/>
  <c r="M294" i="6"/>
  <c r="D297" i="6"/>
  <c r="E297" i="6"/>
  <c r="F297" i="6"/>
  <c r="G297" i="6"/>
  <c r="H297" i="6"/>
  <c r="I297" i="6"/>
  <c r="J297" i="6"/>
  <c r="K297" i="6"/>
  <c r="L297" i="6"/>
  <c r="M297" i="6"/>
  <c r="D298" i="6"/>
  <c r="E298" i="6"/>
  <c r="F298" i="6"/>
  <c r="G298" i="6"/>
  <c r="H298" i="6"/>
  <c r="I298" i="6"/>
  <c r="J298" i="6"/>
  <c r="K298" i="6"/>
  <c r="L298" i="6"/>
  <c r="M298" i="6"/>
  <c r="D301" i="6"/>
  <c r="E301" i="6"/>
  <c r="F301" i="6"/>
  <c r="G301" i="6"/>
  <c r="H301" i="6"/>
  <c r="I301" i="6"/>
  <c r="J301" i="6"/>
  <c r="K301" i="6"/>
  <c r="L301" i="6"/>
  <c r="M301" i="6"/>
  <c r="M292" i="6"/>
  <c r="L292" i="6"/>
  <c r="K292" i="6"/>
  <c r="J292" i="6"/>
  <c r="I292" i="6"/>
  <c r="H292" i="6"/>
  <c r="G292" i="6"/>
  <c r="F292" i="6"/>
  <c r="E292" i="6"/>
  <c r="D292" i="6"/>
  <c r="D271" i="6"/>
  <c r="E271" i="6"/>
  <c r="F271" i="6"/>
  <c r="G271" i="6"/>
  <c r="H271" i="6"/>
  <c r="I271" i="6"/>
  <c r="J271" i="6"/>
  <c r="K271" i="6"/>
  <c r="L271" i="6"/>
  <c r="M271" i="6"/>
  <c r="D270" i="6"/>
  <c r="E270" i="6"/>
  <c r="F270" i="6"/>
  <c r="G270" i="6"/>
  <c r="H270" i="6"/>
  <c r="I270" i="6"/>
  <c r="J270" i="6"/>
  <c r="K270" i="6"/>
  <c r="L270" i="6"/>
  <c r="M270" i="6"/>
  <c r="D269" i="6"/>
  <c r="E269" i="6"/>
  <c r="F269" i="6"/>
  <c r="G269" i="6"/>
  <c r="H269" i="6"/>
  <c r="I269" i="6"/>
  <c r="J269" i="6"/>
  <c r="K269" i="6"/>
  <c r="L269" i="6"/>
  <c r="M269" i="6"/>
  <c r="D274" i="6"/>
  <c r="E274" i="6"/>
  <c r="F274" i="6"/>
  <c r="G274" i="6"/>
  <c r="H274" i="6"/>
  <c r="I274" i="6"/>
  <c r="J274" i="6"/>
  <c r="K274" i="6"/>
  <c r="L274" i="6"/>
  <c r="M274" i="6"/>
  <c r="D272" i="6"/>
  <c r="E272" i="6"/>
  <c r="F272" i="6"/>
  <c r="G272" i="6"/>
  <c r="H272" i="6"/>
  <c r="I272" i="6"/>
  <c r="J272" i="6"/>
  <c r="K272" i="6"/>
  <c r="L272" i="6"/>
  <c r="M272" i="6"/>
  <c r="D283" i="6"/>
  <c r="E283" i="6"/>
  <c r="F283" i="6"/>
  <c r="G283" i="6"/>
  <c r="H283" i="6"/>
  <c r="I283" i="6"/>
  <c r="J283" i="6"/>
  <c r="K283" i="6"/>
  <c r="L283" i="6"/>
  <c r="M283" i="6"/>
  <c r="D280" i="6"/>
  <c r="E280" i="6"/>
  <c r="F280" i="6"/>
  <c r="G280" i="6"/>
  <c r="H280" i="6"/>
  <c r="I280" i="6"/>
  <c r="J280" i="6"/>
  <c r="K280" i="6"/>
  <c r="L280" i="6"/>
  <c r="M280" i="6"/>
  <c r="D276" i="6"/>
  <c r="E276" i="6"/>
  <c r="F276" i="6"/>
  <c r="G276" i="6"/>
  <c r="H276" i="6"/>
  <c r="I276" i="6"/>
  <c r="J276" i="6"/>
  <c r="K276" i="6"/>
  <c r="L276" i="6"/>
  <c r="M276" i="6"/>
  <c r="D278" i="6"/>
  <c r="E278" i="6"/>
  <c r="F278" i="6"/>
  <c r="G278" i="6"/>
  <c r="H278" i="6"/>
  <c r="I278" i="6"/>
  <c r="J278" i="6"/>
  <c r="K278" i="6"/>
  <c r="L278" i="6"/>
  <c r="M278" i="6"/>
  <c r="D279" i="6"/>
  <c r="E279" i="6"/>
  <c r="F279" i="6"/>
  <c r="G279" i="6"/>
  <c r="H279" i="6"/>
  <c r="I279" i="6"/>
  <c r="J279" i="6"/>
  <c r="K279" i="6"/>
  <c r="L279" i="6"/>
  <c r="M279" i="6"/>
  <c r="D277" i="6"/>
  <c r="E277" i="6"/>
  <c r="F277" i="6"/>
  <c r="G277" i="6"/>
  <c r="H277" i="6"/>
  <c r="I277" i="6"/>
  <c r="J277" i="6"/>
  <c r="K277" i="6"/>
  <c r="L277" i="6"/>
  <c r="M277" i="6"/>
  <c r="D275" i="6"/>
  <c r="E275" i="6"/>
  <c r="F275" i="6"/>
  <c r="G275" i="6"/>
  <c r="H275" i="6"/>
  <c r="I275" i="6"/>
  <c r="J275" i="6"/>
  <c r="K275" i="6"/>
  <c r="L275" i="6"/>
  <c r="M275" i="6"/>
  <c r="D281" i="6"/>
  <c r="E281" i="6"/>
  <c r="F281" i="6"/>
  <c r="G281" i="6"/>
  <c r="H281" i="6"/>
  <c r="I281" i="6"/>
  <c r="J281" i="6"/>
  <c r="K281" i="6"/>
  <c r="L281" i="6"/>
  <c r="M281" i="6"/>
  <c r="D273" i="6"/>
  <c r="E273" i="6"/>
  <c r="F273" i="6"/>
  <c r="G273" i="6"/>
  <c r="H273" i="6"/>
  <c r="I273" i="6"/>
  <c r="J273" i="6"/>
  <c r="K273" i="6"/>
  <c r="L273" i="6"/>
  <c r="M273" i="6"/>
  <c r="P279" i="6" s="1"/>
  <c r="D282" i="6"/>
  <c r="E282" i="6"/>
  <c r="F282" i="6"/>
  <c r="G282" i="6"/>
  <c r="H282" i="6"/>
  <c r="I282" i="6"/>
  <c r="J282" i="6"/>
  <c r="K282" i="6"/>
  <c r="L282" i="6"/>
  <c r="M282" i="6"/>
  <c r="M268" i="6"/>
  <c r="L268" i="6"/>
  <c r="K268" i="6"/>
  <c r="J268" i="6"/>
  <c r="I268" i="6"/>
  <c r="H268" i="6"/>
  <c r="G268" i="6"/>
  <c r="F268" i="6"/>
  <c r="E268" i="6"/>
  <c r="D268" i="6"/>
  <c r="D215" i="6"/>
  <c r="E215" i="6"/>
  <c r="F215" i="6"/>
  <c r="G215" i="6"/>
  <c r="H215" i="6"/>
  <c r="I215" i="6"/>
  <c r="J215" i="6"/>
  <c r="K215" i="6"/>
  <c r="L215" i="6"/>
  <c r="M215" i="6"/>
  <c r="D214" i="6"/>
  <c r="E214" i="6"/>
  <c r="F214" i="6"/>
  <c r="G214" i="6"/>
  <c r="H214" i="6"/>
  <c r="I214" i="6"/>
  <c r="J214" i="6"/>
  <c r="K214" i="6"/>
  <c r="L214" i="6"/>
  <c r="M214" i="6"/>
  <c r="D216" i="6"/>
  <c r="E216" i="6"/>
  <c r="F216" i="6"/>
  <c r="G216" i="6"/>
  <c r="H216" i="6"/>
  <c r="I216" i="6"/>
  <c r="J216" i="6"/>
  <c r="K216" i="6"/>
  <c r="L216" i="6"/>
  <c r="M216" i="6"/>
  <c r="D213" i="6"/>
  <c r="E213" i="6"/>
  <c r="F213" i="6"/>
  <c r="G213" i="6"/>
  <c r="H213" i="6"/>
  <c r="I213" i="6"/>
  <c r="J213" i="6"/>
  <c r="K213" i="6"/>
  <c r="L213" i="6"/>
  <c r="M213" i="6"/>
  <c r="D220" i="6"/>
  <c r="E220" i="6"/>
  <c r="F220" i="6"/>
  <c r="G220" i="6"/>
  <c r="H220" i="6"/>
  <c r="I220" i="6"/>
  <c r="J220" i="6"/>
  <c r="K220" i="6"/>
  <c r="L220" i="6"/>
  <c r="M220" i="6"/>
  <c r="D221" i="6"/>
  <c r="E221" i="6"/>
  <c r="F221" i="6"/>
  <c r="G221" i="6"/>
  <c r="H221" i="6"/>
  <c r="I221" i="6"/>
  <c r="J221" i="6"/>
  <c r="K221" i="6"/>
  <c r="L221" i="6"/>
  <c r="M221" i="6"/>
  <c r="D234" i="6"/>
  <c r="E234" i="6"/>
  <c r="F234" i="6"/>
  <c r="G234" i="6"/>
  <c r="H234" i="6"/>
  <c r="I234" i="6"/>
  <c r="J234" i="6"/>
  <c r="K234" i="6"/>
  <c r="L234" i="6"/>
  <c r="M234" i="6"/>
  <c r="D217" i="6"/>
  <c r="E217" i="6"/>
  <c r="F217" i="6"/>
  <c r="G217" i="6"/>
  <c r="H217" i="6"/>
  <c r="I217" i="6"/>
  <c r="J217" i="6"/>
  <c r="K217" i="6"/>
  <c r="L217" i="6"/>
  <c r="M217" i="6"/>
  <c r="D218" i="6"/>
  <c r="E218" i="6"/>
  <c r="F218" i="6"/>
  <c r="G218" i="6"/>
  <c r="H218" i="6"/>
  <c r="I218" i="6"/>
  <c r="J218" i="6"/>
  <c r="K218" i="6"/>
  <c r="L218" i="6"/>
  <c r="M218" i="6"/>
  <c r="D219" i="6"/>
  <c r="E219" i="6"/>
  <c r="F219" i="6"/>
  <c r="G219" i="6"/>
  <c r="H219" i="6"/>
  <c r="I219" i="6"/>
  <c r="J219" i="6"/>
  <c r="K219" i="6"/>
  <c r="L219" i="6"/>
  <c r="M219" i="6"/>
  <c r="D227" i="6"/>
  <c r="E227" i="6"/>
  <c r="F227" i="6"/>
  <c r="G227" i="6"/>
  <c r="H227" i="6"/>
  <c r="I227" i="6"/>
  <c r="J227" i="6"/>
  <c r="K227" i="6"/>
  <c r="L227" i="6"/>
  <c r="M227" i="6"/>
  <c r="D228" i="6"/>
  <c r="E228" i="6"/>
  <c r="F228" i="6"/>
  <c r="G228" i="6"/>
  <c r="H228" i="6"/>
  <c r="I228" i="6"/>
  <c r="J228" i="6"/>
  <c r="K228" i="6"/>
  <c r="L228" i="6"/>
  <c r="M228" i="6"/>
  <c r="D224" i="6"/>
  <c r="E224" i="6"/>
  <c r="F224" i="6"/>
  <c r="G224" i="6"/>
  <c r="H224" i="6"/>
  <c r="I224" i="6"/>
  <c r="J224" i="6"/>
  <c r="K224" i="6"/>
  <c r="L224" i="6"/>
  <c r="M224" i="6"/>
  <c r="D222" i="6"/>
  <c r="E222" i="6"/>
  <c r="F222" i="6"/>
  <c r="G222" i="6"/>
  <c r="H222" i="6"/>
  <c r="I222" i="6"/>
  <c r="J222" i="6"/>
  <c r="K222" i="6"/>
  <c r="L222" i="6"/>
  <c r="M222" i="6"/>
  <c r="D223" i="6"/>
  <c r="E223" i="6"/>
  <c r="F223" i="6"/>
  <c r="G223" i="6"/>
  <c r="H223" i="6"/>
  <c r="I223" i="6"/>
  <c r="J223" i="6"/>
  <c r="K223" i="6"/>
  <c r="L223" i="6"/>
  <c r="M223" i="6"/>
  <c r="D231" i="6"/>
  <c r="E231" i="6"/>
  <c r="F231" i="6"/>
  <c r="G231" i="6"/>
  <c r="H231" i="6"/>
  <c r="I231" i="6"/>
  <c r="J231" i="6"/>
  <c r="K231" i="6"/>
  <c r="L231" i="6"/>
  <c r="M231" i="6"/>
  <c r="D230" i="6"/>
  <c r="E230" i="6"/>
  <c r="F230" i="6"/>
  <c r="G230" i="6"/>
  <c r="H230" i="6"/>
  <c r="I230" i="6"/>
  <c r="J230" i="6"/>
  <c r="K230" i="6"/>
  <c r="L230" i="6"/>
  <c r="M230" i="6"/>
  <c r="D229" i="6"/>
  <c r="E229" i="6"/>
  <c r="F229" i="6"/>
  <c r="G229" i="6"/>
  <c r="H229" i="6"/>
  <c r="I229" i="6"/>
  <c r="J229" i="6"/>
  <c r="K229" i="6"/>
  <c r="L229" i="6"/>
  <c r="M229" i="6"/>
  <c r="D235" i="6"/>
  <c r="E235" i="6"/>
  <c r="F235" i="6"/>
  <c r="G235" i="6"/>
  <c r="H235" i="6"/>
  <c r="I235" i="6"/>
  <c r="J235" i="6"/>
  <c r="K235" i="6"/>
  <c r="L235" i="6"/>
  <c r="M235" i="6"/>
  <c r="D232" i="6"/>
  <c r="E232" i="6"/>
  <c r="F232" i="6"/>
  <c r="G232" i="6"/>
  <c r="H232" i="6"/>
  <c r="I232" i="6"/>
  <c r="J232" i="6"/>
  <c r="K232" i="6"/>
  <c r="L232" i="6"/>
  <c r="M232" i="6"/>
  <c r="D226" i="6"/>
  <c r="E226" i="6"/>
  <c r="F226" i="6"/>
  <c r="G226" i="6"/>
  <c r="H226" i="6"/>
  <c r="I226" i="6"/>
  <c r="J226" i="6"/>
  <c r="K226" i="6"/>
  <c r="L226" i="6"/>
  <c r="M226" i="6"/>
  <c r="D236" i="6"/>
  <c r="E236" i="6"/>
  <c r="F236" i="6"/>
  <c r="G236" i="6"/>
  <c r="H236" i="6"/>
  <c r="I236" i="6"/>
  <c r="J236" i="6"/>
  <c r="K236" i="6"/>
  <c r="L236" i="6"/>
  <c r="M236" i="6"/>
  <c r="D225" i="6"/>
  <c r="E225" i="6"/>
  <c r="F225" i="6"/>
  <c r="G225" i="6"/>
  <c r="H225" i="6"/>
  <c r="I225" i="6"/>
  <c r="J225" i="6"/>
  <c r="K225" i="6"/>
  <c r="L225" i="6"/>
  <c r="M225" i="6"/>
  <c r="D233" i="6"/>
  <c r="E233" i="6"/>
  <c r="F233" i="6"/>
  <c r="G233" i="6"/>
  <c r="H233" i="6"/>
  <c r="I233" i="6"/>
  <c r="J233" i="6"/>
  <c r="K233" i="6"/>
  <c r="L233" i="6"/>
  <c r="M233" i="6"/>
  <c r="D246" i="6"/>
  <c r="E246" i="6"/>
  <c r="F246" i="6"/>
  <c r="G246" i="6"/>
  <c r="H246" i="6"/>
  <c r="I246" i="6"/>
  <c r="J246" i="6"/>
  <c r="K246" i="6"/>
  <c r="L246" i="6"/>
  <c r="M246" i="6"/>
  <c r="D242" i="6"/>
  <c r="E242" i="6"/>
  <c r="F242" i="6"/>
  <c r="G242" i="6"/>
  <c r="H242" i="6"/>
  <c r="I242" i="6"/>
  <c r="J242" i="6"/>
  <c r="K242" i="6"/>
  <c r="L242" i="6"/>
  <c r="M242" i="6"/>
  <c r="D252" i="6"/>
  <c r="E252" i="6"/>
  <c r="F252" i="6"/>
  <c r="G252" i="6"/>
  <c r="H252" i="6"/>
  <c r="I252" i="6"/>
  <c r="J252" i="6"/>
  <c r="K252" i="6"/>
  <c r="L252" i="6"/>
  <c r="M252" i="6"/>
  <c r="D241" i="6"/>
  <c r="E241" i="6"/>
  <c r="F241" i="6"/>
  <c r="G241" i="6"/>
  <c r="H241" i="6"/>
  <c r="I241" i="6"/>
  <c r="J241" i="6"/>
  <c r="K241" i="6"/>
  <c r="L241" i="6"/>
  <c r="M241" i="6"/>
  <c r="D253" i="6"/>
  <c r="E253" i="6"/>
  <c r="F253" i="6"/>
  <c r="G253" i="6"/>
  <c r="H253" i="6"/>
  <c r="I253" i="6"/>
  <c r="J253" i="6"/>
  <c r="K253" i="6"/>
  <c r="L253" i="6"/>
  <c r="M253" i="6"/>
  <c r="D243" i="6"/>
  <c r="E243" i="6"/>
  <c r="F243" i="6"/>
  <c r="G243" i="6"/>
  <c r="H243" i="6"/>
  <c r="I243" i="6"/>
  <c r="J243" i="6"/>
  <c r="K243" i="6"/>
  <c r="L243" i="6"/>
  <c r="M243" i="6"/>
  <c r="D239" i="6"/>
  <c r="E239" i="6"/>
  <c r="F239" i="6"/>
  <c r="G239" i="6"/>
  <c r="H239" i="6"/>
  <c r="I239" i="6"/>
  <c r="J239" i="6"/>
  <c r="K239" i="6"/>
  <c r="L239" i="6"/>
  <c r="M239" i="6"/>
  <c r="D238" i="6"/>
  <c r="E238" i="6"/>
  <c r="F238" i="6"/>
  <c r="G238" i="6"/>
  <c r="H238" i="6"/>
  <c r="I238" i="6"/>
  <c r="J238" i="6"/>
  <c r="K238" i="6"/>
  <c r="L238" i="6"/>
  <c r="M238" i="6"/>
  <c r="D237" i="6"/>
  <c r="E237" i="6"/>
  <c r="F237" i="6"/>
  <c r="G237" i="6"/>
  <c r="H237" i="6"/>
  <c r="I237" i="6"/>
  <c r="J237" i="6"/>
  <c r="K237" i="6"/>
  <c r="L237" i="6"/>
  <c r="M237" i="6"/>
  <c r="D240" i="6"/>
  <c r="E240" i="6"/>
  <c r="F240" i="6"/>
  <c r="G240" i="6"/>
  <c r="H240" i="6"/>
  <c r="I240" i="6"/>
  <c r="J240" i="6"/>
  <c r="K240" i="6"/>
  <c r="L240" i="6"/>
  <c r="M240" i="6"/>
  <c r="D248" i="6"/>
  <c r="E248" i="6"/>
  <c r="F248" i="6"/>
  <c r="G248" i="6"/>
  <c r="H248" i="6"/>
  <c r="I248" i="6"/>
  <c r="J248" i="6"/>
  <c r="K248" i="6"/>
  <c r="L248" i="6"/>
  <c r="M248" i="6"/>
  <c r="D244" i="6"/>
  <c r="E244" i="6"/>
  <c r="F244" i="6"/>
  <c r="G244" i="6"/>
  <c r="H244" i="6"/>
  <c r="I244" i="6"/>
  <c r="J244" i="6"/>
  <c r="K244" i="6"/>
  <c r="L244" i="6"/>
  <c r="M244" i="6"/>
  <c r="D245" i="6"/>
  <c r="E245" i="6"/>
  <c r="F245" i="6"/>
  <c r="G245" i="6"/>
  <c r="H245" i="6"/>
  <c r="I245" i="6"/>
  <c r="J245" i="6"/>
  <c r="K245" i="6"/>
  <c r="L245" i="6"/>
  <c r="M245" i="6"/>
  <c r="D251" i="6"/>
  <c r="E251" i="6"/>
  <c r="F251" i="6"/>
  <c r="G251" i="6"/>
  <c r="H251" i="6"/>
  <c r="I251" i="6"/>
  <c r="J251" i="6"/>
  <c r="K251" i="6"/>
  <c r="L251" i="6"/>
  <c r="M251" i="6"/>
  <c r="D257" i="6"/>
  <c r="E257" i="6"/>
  <c r="F257" i="6"/>
  <c r="G257" i="6"/>
  <c r="H257" i="6"/>
  <c r="I257" i="6"/>
  <c r="J257" i="6"/>
  <c r="K257" i="6"/>
  <c r="L257" i="6"/>
  <c r="M257" i="6"/>
  <c r="D249" i="6"/>
  <c r="E249" i="6"/>
  <c r="F249" i="6"/>
  <c r="G249" i="6"/>
  <c r="H249" i="6"/>
  <c r="I249" i="6"/>
  <c r="J249" i="6"/>
  <c r="K249" i="6"/>
  <c r="L249" i="6"/>
  <c r="M249" i="6"/>
  <c r="D256" i="6"/>
  <c r="E256" i="6"/>
  <c r="F256" i="6"/>
  <c r="G256" i="6"/>
  <c r="H256" i="6"/>
  <c r="I256" i="6"/>
  <c r="J256" i="6"/>
  <c r="K256" i="6"/>
  <c r="L256" i="6"/>
  <c r="M256" i="6"/>
  <c r="D250" i="6"/>
  <c r="E250" i="6"/>
  <c r="F250" i="6"/>
  <c r="G250" i="6"/>
  <c r="H250" i="6"/>
  <c r="I250" i="6"/>
  <c r="J250" i="6"/>
  <c r="K250" i="6"/>
  <c r="L250" i="6"/>
  <c r="M250" i="6"/>
  <c r="D255" i="6"/>
  <c r="E255" i="6"/>
  <c r="F255" i="6"/>
  <c r="G255" i="6"/>
  <c r="H255" i="6"/>
  <c r="I255" i="6"/>
  <c r="J255" i="6"/>
  <c r="K255" i="6"/>
  <c r="L255" i="6"/>
  <c r="M255" i="6"/>
  <c r="D259" i="6"/>
  <c r="E259" i="6"/>
  <c r="F259" i="6"/>
  <c r="G259" i="6"/>
  <c r="H259" i="6"/>
  <c r="I259" i="6"/>
  <c r="J259" i="6"/>
  <c r="K259" i="6"/>
  <c r="L259" i="6"/>
  <c r="M259" i="6"/>
  <c r="D254" i="6"/>
  <c r="E254" i="6"/>
  <c r="F254" i="6"/>
  <c r="G254" i="6"/>
  <c r="H254" i="6"/>
  <c r="I254" i="6"/>
  <c r="J254" i="6"/>
  <c r="K254" i="6"/>
  <c r="L254" i="6"/>
  <c r="M254" i="6"/>
  <c r="D247" i="6"/>
  <c r="E247" i="6"/>
  <c r="F247" i="6"/>
  <c r="G247" i="6"/>
  <c r="H247" i="6"/>
  <c r="I247" i="6"/>
  <c r="J247" i="6"/>
  <c r="K247" i="6"/>
  <c r="L247" i="6"/>
  <c r="M247" i="6"/>
  <c r="D258" i="6"/>
  <c r="E258" i="6"/>
  <c r="F258" i="6"/>
  <c r="G258" i="6"/>
  <c r="H258" i="6"/>
  <c r="I258" i="6"/>
  <c r="J258" i="6"/>
  <c r="K258" i="6"/>
  <c r="L258" i="6"/>
  <c r="M258" i="6"/>
  <c r="D260" i="6"/>
  <c r="E260" i="6"/>
  <c r="F260" i="6"/>
  <c r="G260" i="6"/>
  <c r="H260" i="6"/>
  <c r="I260" i="6"/>
  <c r="J260" i="6"/>
  <c r="K260" i="6"/>
  <c r="L260" i="6"/>
  <c r="M260" i="6"/>
  <c r="M212" i="6"/>
  <c r="L212" i="6"/>
  <c r="K212" i="6"/>
  <c r="J212" i="6"/>
  <c r="I212" i="6"/>
  <c r="H212" i="6"/>
  <c r="G212" i="6"/>
  <c r="F212" i="6"/>
  <c r="E212" i="6"/>
  <c r="D212" i="6"/>
  <c r="D200" i="6"/>
  <c r="E200" i="6"/>
  <c r="F200" i="6"/>
  <c r="G200" i="6"/>
  <c r="H200" i="6"/>
  <c r="I200" i="6"/>
  <c r="J200" i="6"/>
  <c r="K200" i="6"/>
  <c r="L200" i="6"/>
  <c r="M200" i="6"/>
  <c r="D202" i="6"/>
  <c r="E202" i="6"/>
  <c r="F202" i="6"/>
  <c r="G202" i="6"/>
  <c r="H202" i="6"/>
  <c r="I202" i="6"/>
  <c r="J202" i="6"/>
  <c r="K202" i="6"/>
  <c r="L202" i="6"/>
  <c r="M202" i="6"/>
  <c r="D203" i="6"/>
  <c r="E203" i="6"/>
  <c r="F203" i="6"/>
  <c r="G203" i="6"/>
  <c r="H203" i="6"/>
  <c r="I203" i="6"/>
  <c r="J203" i="6"/>
  <c r="K203" i="6"/>
  <c r="L203" i="6"/>
  <c r="M203" i="6"/>
  <c r="D201" i="6"/>
  <c r="E201" i="6"/>
  <c r="F201" i="6"/>
  <c r="G201" i="6"/>
  <c r="H201" i="6"/>
  <c r="I201" i="6"/>
  <c r="J201" i="6"/>
  <c r="K201" i="6"/>
  <c r="L201" i="6"/>
  <c r="M201" i="6"/>
  <c r="D204" i="6"/>
  <c r="E204" i="6"/>
  <c r="F204" i="6"/>
  <c r="G204" i="6"/>
  <c r="H204" i="6"/>
  <c r="I204" i="6"/>
  <c r="J204" i="6"/>
  <c r="K204" i="6"/>
  <c r="L204" i="6"/>
  <c r="M204" i="6"/>
  <c r="M199" i="6"/>
  <c r="L199" i="6"/>
  <c r="K199" i="6"/>
  <c r="J199" i="6"/>
  <c r="I199" i="6"/>
  <c r="H199" i="6"/>
  <c r="G199" i="6"/>
  <c r="F199" i="6"/>
  <c r="E199" i="6"/>
  <c r="D199" i="6"/>
  <c r="D160" i="6"/>
  <c r="E160" i="6"/>
  <c r="F160" i="6"/>
  <c r="G160" i="6"/>
  <c r="H160" i="6"/>
  <c r="I160" i="6"/>
  <c r="J160" i="6"/>
  <c r="K160" i="6"/>
  <c r="L160" i="6"/>
  <c r="M160" i="6"/>
  <c r="D161" i="6"/>
  <c r="E161" i="6"/>
  <c r="F161" i="6"/>
  <c r="G161" i="6"/>
  <c r="H161" i="6"/>
  <c r="I161" i="6"/>
  <c r="J161" i="6"/>
  <c r="K161" i="6"/>
  <c r="L161" i="6"/>
  <c r="M161" i="6"/>
  <c r="D164" i="6"/>
  <c r="E164" i="6"/>
  <c r="F164" i="6"/>
  <c r="G164" i="6"/>
  <c r="H164" i="6"/>
  <c r="I164" i="6"/>
  <c r="J164" i="6"/>
  <c r="K164" i="6"/>
  <c r="L164" i="6"/>
  <c r="M164" i="6"/>
  <c r="D162" i="6"/>
  <c r="E162" i="6"/>
  <c r="F162" i="6"/>
  <c r="G162" i="6"/>
  <c r="H162" i="6"/>
  <c r="I162" i="6"/>
  <c r="J162" i="6"/>
  <c r="K162" i="6"/>
  <c r="L162" i="6"/>
  <c r="M162" i="6"/>
  <c r="D163" i="6"/>
  <c r="E163" i="6"/>
  <c r="F163" i="6"/>
  <c r="G163" i="6"/>
  <c r="H163" i="6"/>
  <c r="I163" i="6"/>
  <c r="J163" i="6"/>
  <c r="K163" i="6"/>
  <c r="L163" i="6"/>
  <c r="M163" i="6"/>
  <c r="D168" i="6"/>
  <c r="E168" i="6"/>
  <c r="F168" i="6"/>
  <c r="G168" i="6"/>
  <c r="H168" i="6"/>
  <c r="I168" i="6"/>
  <c r="J168" i="6"/>
  <c r="K168" i="6"/>
  <c r="L168" i="6"/>
  <c r="M168" i="6"/>
  <c r="D169" i="6"/>
  <c r="E169" i="6"/>
  <c r="F169" i="6"/>
  <c r="G169" i="6"/>
  <c r="H169" i="6"/>
  <c r="I169" i="6"/>
  <c r="J169" i="6"/>
  <c r="K169" i="6"/>
  <c r="L169" i="6"/>
  <c r="M169" i="6"/>
  <c r="D171" i="6"/>
  <c r="E171" i="6"/>
  <c r="F171" i="6"/>
  <c r="G171" i="6"/>
  <c r="H171" i="6"/>
  <c r="I171" i="6"/>
  <c r="J171" i="6"/>
  <c r="K171" i="6"/>
  <c r="L171" i="6"/>
  <c r="M171" i="6"/>
  <c r="D173" i="6"/>
  <c r="E173" i="6"/>
  <c r="F173" i="6"/>
  <c r="G173" i="6"/>
  <c r="H173" i="6"/>
  <c r="I173" i="6"/>
  <c r="J173" i="6"/>
  <c r="K173" i="6"/>
  <c r="L173" i="6"/>
  <c r="M173" i="6"/>
  <c r="D170" i="6"/>
  <c r="E170" i="6"/>
  <c r="F170" i="6"/>
  <c r="G170" i="6"/>
  <c r="H170" i="6"/>
  <c r="I170" i="6"/>
  <c r="J170" i="6"/>
  <c r="K170" i="6"/>
  <c r="L170" i="6"/>
  <c r="M170" i="6"/>
  <c r="D172" i="6"/>
  <c r="E172" i="6"/>
  <c r="F172" i="6"/>
  <c r="G172" i="6"/>
  <c r="H172" i="6"/>
  <c r="I172" i="6"/>
  <c r="J172" i="6"/>
  <c r="K172" i="6"/>
  <c r="L172" i="6"/>
  <c r="M172" i="6"/>
  <c r="D167" i="6"/>
  <c r="E167" i="6"/>
  <c r="F167" i="6"/>
  <c r="G167" i="6"/>
  <c r="H167" i="6"/>
  <c r="I167" i="6"/>
  <c r="J167" i="6"/>
  <c r="K167" i="6"/>
  <c r="L167" i="6"/>
  <c r="M167" i="6"/>
  <c r="D184" i="6"/>
  <c r="E184" i="6"/>
  <c r="F184" i="6"/>
  <c r="G184" i="6"/>
  <c r="H184" i="6"/>
  <c r="I184" i="6"/>
  <c r="J184" i="6"/>
  <c r="K184" i="6"/>
  <c r="L184" i="6"/>
  <c r="M184" i="6"/>
  <c r="D165" i="6"/>
  <c r="E165" i="6"/>
  <c r="F165" i="6"/>
  <c r="G165" i="6"/>
  <c r="H165" i="6"/>
  <c r="I165" i="6"/>
  <c r="J165" i="6"/>
  <c r="K165" i="6"/>
  <c r="L165" i="6"/>
  <c r="M165" i="6"/>
  <c r="D177" i="6"/>
  <c r="E177" i="6"/>
  <c r="F177" i="6"/>
  <c r="G177" i="6"/>
  <c r="H177" i="6"/>
  <c r="I177" i="6"/>
  <c r="J177" i="6"/>
  <c r="K177" i="6"/>
  <c r="L177" i="6"/>
  <c r="M177" i="6"/>
  <c r="D166" i="6"/>
  <c r="E166" i="6"/>
  <c r="F166" i="6"/>
  <c r="G166" i="6"/>
  <c r="H166" i="6"/>
  <c r="I166" i="6"/>
  <c r="J166" i="6"/>
  <c r="K166" i="6"/>
  <c r="L166" i="6"/>
  <c r="M166" i="6"/>
  <c r="D183" i="6"/>
  <c r="E183" i="6"/>
  <c r="F183" i="6"/>
  <c r="G183" i="6"/>
  <c r="H183" i="6"/>
  <c r="I183" i="6"/>
  <c r="J183" i="6"/>
  <c r="K183" i="6"/>
  <c r="L183" i="6"/>
  <c r="M183" i="6"/>
  <c r="D175" i="6"/>
  <c r="E175" i="6"/>
  <c r="F175" i="6"/>
  <c r="G175" i="6"/>
  <c r="H175" i="6"/>
  <c r="I175" i="6"/>
  <c r="J175" i="6"/>
  <c r="K175" i="6"/>
  <c r="L175" i="6"/>
  <c r="M175" i="6"/>
  <c r="D180" i="6"/>
  <c r="E180" i="6"/>
  <c r="F180" i="6"/>
  <c r="G180" i="6"/>
  <c r="H180" i="6"/>
  <c r="I180" i="6"/>
  <c r="J180" i="6"/>
  <c r="K180" i="6"/>
  <c r="L180" i="6"/>
  <c r="M180" i="6"/>
  <c r="D174" i="6"/>
  <c r="E174" i="6"/>
  <c r="F174" i="6"/>
  <c r="G174" i="6"/>
  <c r="H174" i="6"/>
  <c r="I174" i="6"/>
  <c r="J174" i="6"/>
  <c r="K174" i="6"/>
  <c r="L174" i="6"/>
  <c r="M174" i="6"/>
  <c r="D179" i="6"/>
  <c r="E179" i="6"/>
  <c r="F179" i="6"/>
  <c r="G179" i="6"/>
  <c r="H179" i="6"/>
  <c r="I179" i="6"/>
  <c r="J179" i="6"/>
  <c r="K179" i="6"/>
  <c r="L179" i="6"/>
  <c r="M179" i="6"/>
  <c r="D178" i="6"/>
  <c r="E178" i="6"/>
  <c r="F178" i="6"/>
  <c r="G178" i="6"/>
  <c r="H178" i="6"/>
  <c r="I178" i="6"/>
  <c r="J178" i="6"/>
  <c r="K178" i="6"/>
  <c r="L178" i="6"/>
  <c r="M178" i="6"/>
  <c r="D181" i="6"/>
  <c r="E181" i="6"/>
  <c r="F181" i="6"/>
  <c r="G181" i="6"/>
  <c r="H181" i="6"/>
  <c r="I181" i="6"/>
  <c r="J181" i="6"/>
  <c r="K181" i="6"/>
  <c r="L181" i="6"/>
  <c r="M181" i="6"/>
  <c r="D187" i="6"/>
  <c r="E187" i="6"/>
  <c r="F187" i="6"/>
  <c r="G187" i="6"/>
  <c r="H187" i="6"/>
  <c r="I187" i="6"/>
  <c r="J187" i="6"/>
  <c r="K187" i="6"/>
  <c r="L187" i="6"/>
  <c r="M187" i="6"/>
  <c r="D182" i="6"/>
  <c r="E182" i="6"/>
  <c r="F182" i="6"/>
  <c r="G182" i="6"/>
  <c r="H182" i="6"/>
  <c r="I182" i="6"/>
  <c r="J182" i="6"/>
  <c r="K182" i="6"/>
  <c r="L182" i="6"/>
  <c r="M182" i="6"/>
  <c r="D188" i="6"/>
  <c r="E188" i="6"/>
  <c r="F188" i="6"/>
  <c r="G188" i="6"/>
  <c r="H188" i="6"/>
  <c r="I188" i="6"/>
  <c r="J188" i="6"/>
  <c r="K188" i="6"/>
  <c r="L188" i="6"/>
  <c r="M188" i="6"/>
  <c r="D189" i="6"/>
  <c r="E189" i="6"/>
  <c r="F189" i="6"/>
  <c r="G189" i="6"/>
  <c r="H189" i="6"/>
  <c r="I189" i="6"/>
  <c r="J189" i="6"/>
  <c r="K189" i="6"/>
  <c r="L189" i="6"/>
  <c r="M189" i="6"/>
  <c r="P189" i="6" s="1"/>
  <c r="D176" i="6"/>
  <c r="E176" i="6"/>
  <c r="F176" i="6"/>
  <c r="G176" i="6"/>
  <c r="H176" i="6"/>
  <c r="I176" i="6"/>
  <c r="J176" i="6"/>
  <c r="K176" i="6"/>
  <c r="L176" i="6"/>
  <c r="M176" i="6"/>
  <c r="D186" i="6"/>
  <c r="E186" i="6"/>
  <c r="F186" i="6"/>
  <c r="G186" i="6"/>
  <c r="H186" i="6"/>
  <c r="I186" i="6"/>
  <c r="J186" i="6"/>
  <c r="K186" i="6"/>
  <c r="L186" i="6"/>
  <c r="M186" i="6"/>
  <c r="D185" i="6"/>
  <c r="E185" i="6"/>
  <c r="F185" i="6"/>
  <c r="G185" i="6"/>
  <c r="H185" i="6"/>
  <c r="I185" i="6"/>
  <c r="J185" i="6"/>
  <c r="K185" i="6"/>
  <c r="L185" i="6"/>
  <c r="M185" i="6"/>
  <c r="D190" i="6"/>
  <c r="E190" i="6"/>
  <c r="F190" i="6"/>
  <c r="G190" i="6"/>
  <c r="H190" i="6"/>
  <c r="I190" i="6"/>
  <c r="J190" i="6"/>
  <c r="K190" i="6"/>
  <c r="L190" i="6"/>
  <c r="M190" i="6"/>
  <c r="D191" i="6"/>
  <c r="E191" i="6"/>
  <c r="F191" i="6"/>
  <c r="G191" i="6"/>
  <c r="H191" i="6"/>
  <c r="I191" i="6"/>
  <c r="J191" i="6"/>
  <c r="J192" i="6" s="1"/>
  <c r="K191" i="6"/>
  <c r="L191" i="6"/>
  <c r="M191" i="6"/>
  <c r="M159" i="6"/>
  <c r="L159" i="6"/>
  <c r="K159" i="6"/>
  <c r="J159" i="6"/>
  <c r="I159" i="6"/>
  <c r="H159" i="6"/>
  <c r="G159" i="6"/>
  <c r="F159" i="6"/>
  <c r="E159" i="6"/>
  <c r="D159" i="6"/>
  <c r="D148" i="6"/>
  <c r="E148" i="6"/>
  <c r="F148" i="6"/>
  <c r="G148" i="6"/>
  <c r="H148" i="6"/>
  <c r="I148" i="6"/>
  <c r="J148" i="6"/>
  <c r="K148" i="6"/>
  <c r="L148" i="6"/>
  <c r="M148" i="6"/>
  <c r="D150" i="6"/>
  <c r="E150" i="6"/>
  <c r="F150" i="6"/>
  <c r="G150" i="6"/>
  <c r="H150" i="6"/>
  <c r="I150" i="6"/>
  <c r="J150" i="6"/>
  <c r="K150" i="6"/>
  <c r="L150" i="6"/>
  <c r="L153" i="6" s="1"/>
  <c r="M150" i="6"/>
  <c r="D152" i="6"/>
  <c r="E152" i="6"/>
  <c r="F152" i="6"/>
  <c r="G152" i="6"/>
  <c r="H152" i="6"/>
  <c r="I152" i="6"/>
  <c r="J152" i="6"/>
  <c r="K152" i="6"/>
  <c r="L152" i="6"/>
  <c r="M152" i="6"/>
  <c r="D151" i="6"/>
  <c r="E151" i="6"/>
  <c r="F151" i="6"/>
  <c r="G151" i="6"/>
  <c r="H151" i="6"/>
  <c r="H153" i="6" s="1"/>
  <c r="I151" i="6"/>
  <c r="J151" i="6"/>
  <c r="K151" i="6"/>
  <c r="L151" i="6"/>
  <c r="M151" i="6"/>
  <c r="M149" i="6"/>
  <c r="L149" i="6"/>
  <c r="K149" i="6"/>
  <c r="J149" i="6"/>
  <c r="J153" i="6" s="1"/>
  <c r="I149" i="6"/>
  <c r="H149" i="6"/>
  <c r="G149" i="6"/>
  <c r="F149" i="6"/>
  <c r="E149" i="6"/>
  <c r="D149" i="6"/>
  <c r="M141" i="6"/>
  <c r="M142" i="6" s="1"/>
  <c r="L141" i="6"/>
  <c r="L142" i="6" s="1"/>
  <c r="K141" i="6"/>
  <c r="J141" i="6"/>
  <c r="I141" i="6"/>
  <c r="H141" i="6"/>
  <c r="G141" i="6"/>
  <c r="F141" i="6"/>
  <c r="F142" i="6" s="1"/>
  <c r="E141" i="6"/>
  <c r="E142" i="6" s="1"/>
  <c r="D141" i="6"/>
  <c r="D142" i="6" s="1"/>
  <c r="D123" i="6"/>
  <c r="E123" i="6"/>
  <c r="F123" i="6"/>
  <c r="G123" i="6"/>
  <c r="H123" i="6"/>
  <c r="I123" i="6"/>
  <c r="J123" i="6"/>
  <c r="J134" i="6" s="1"/>
  <c r="K123" i="6"/>
  <c r="L123" i="6"/>
  <c r="M123" i="6"/>
  <c r="D124" i="6"/>
  <c r="E124" i="6"/>
  <c r="F124" i="6"/>
  <c r="G124" i="6"/>
  <c r="H124" i="6"/>
  <c r="I124" i="6"/>
  <c r="J124" i="6"/>
  <c r="K124" i="6"/>
  <c r="L124" i="6"/>
  <c r="M124" i="6"/>
  <c r="D125" i="6"/>
  <c r="E125" i="6"/>
  <c r="F125" i="6"/>
  <c r="F134" i="6" s="1"/>
  <c r="G125" i="6"/>
  <c r="H125" i="6"/>
  <c r="I125" i="6"/>
  <c r="J125" i="6"/>
  <c r="K125" i="6"/>
  <c r="L125" i="6"/>
  <c r="M125" i="6"/>
  <c r="D126" i="6"/>
  <c r="E126" i="6"/>
  <c r="F126" i="6"/>
  <c r="G126" i="6"/>
  <c r="H126" i="6"/>
  <c r="I126" i="6"/>
  <c r="J126" i="6"/>
  <c r="K126" i="6"/>
  <c r="L126" i="6"/>
  <c r="M126" i="6"/>
  <c r="D127" i="6"/>
  <c r="E127" i="6"/>
  <c r="F127" i="6"/>
  <c r="G127" i="6"/>
  <c r="H127" i="6"/>
  <c r="I127" i="6"/>
  <c r="J127" i="6"/>
  <c r="K127" i="6"/>
  <c r="L127" i="6"/>
  <c r="M127" i="6"/>
  <c r="D128" i="6"/>
  <c r="E128" i="6"/>
  <c r="F128" i="6"/>
  <c r="G128" i="6"/>
  <c r="H128" i="6"/>
  <c r="I128" i="6"/>
  <c r="J128" i="6"/>
  <c r="K128" i="6"/>
  <c r="L128" i="6"/>
  <c r="M128" i="6"/>
  <c r="D129" i="6"/>
  <c r="E129" i="6"/>
  <c r="F129" i="6"/>
  <c r="G129" i="6"/>
  <c r="H129" i="6"/>
  <c r="I129" i="6"/>
  <c r="J129" i="6"/>
  <c r="K129" i="6"/>
  <c r="L129" i="6"/>
  <c r="M129" i="6"/>
  <c r="D130" i="6"/>
  <c r="E130" i="6"/>
  <c r="F130" i="6"/>
  <c r="G130" i="6"/>
  <c r="H130" i="6"/>
  <c r="I130" i="6"/>
  <c r="J130" i="6"/>
  <c r="K130" i="6"/>
  <c r="L130" i="6"/>
  <c r="M130" i="6"/>
  <c r="P130" i="6" s="1"/>
  <c r="D131" i="6"/>
  <c r="E131" i="6"/>
  <c r="F131" i="6"/>
  <c r="G131" i="6"/>
  <c r="H131" i="6"/>
  <c r="I131" i="6"/>
  <c r="J131" i="6"/>
  <c r="K131" i="6"/>
  <c r="L131" i="6"/>
  <c r="M131" i="6"/>
  <c r="D132" i="6"/>
  <c r="E132" i="6"/>
  <c r="F132" i="6"/>
  <c r="G132" i="6"/>
  <c r="H132" i="6"/>
  <c r="I132" i="6"/>
  <c r="J132" i="6"/>
  <c r="K132" i="6"/>
  <c r="L132" i="6"/>
  <c r="M132" i="6"/>
  <c r="D133" i="6"/>
  <c r="E133" i="6"/>
  <c r="F133" i="6"/>
  <c r="G133" i="6"/>
  <c r="H133" i="6"/>
  <c r="I133" i="6"/>
  <c r="J133" i="6"/>
  <c r="K133" i="6"/>
  <c r="L133" i="6"/>
  <c r="M133" i="6"/>
  <c r="M122" i="6"/>
  <c r="P128" i="6" s="1"/>
  <c r="L122" i="6"/>
  <c r="K122" i="6"/>
  <c r="J122" i="6"/>
  <c r="I122" i="6"/>
  <c r="H122" i="6"/>
  <c r="G122" i="6"/>
  <c r="F122" i="6"/>
  <c r="E122" i="6"/>
  <c r="D122" i="6"/>
  <c r="D109" i="6"/>
  <c r="E109" i="6"/>
  <c r="F109" i="6"/>
  <c r="G109" i="6"/>
  <c r="H109" i="6"/>
  <c r="I109" i="6"/>
  <c r="J109" i="6"/>
  <c r="K109" i="6"/>
  <c r="L109" i="6"/>
  <c r="M109" i="6"/>
  <c r="D110" i="6"/>
  <c r="E110" i="6"/>
  <c r="F110" i="6"/>
  <c r="G110" i="6"/>
  <c r="H110" i="6"/>
  <c r="I110" i="6"/>
  <c r="J110" i="6"/>
  <c r="K110" i="6"/>
  <c r="L110" i="6"/>
  <c r="M110" i="6"/>
  <c r="D112" i="6"/>
  <c r="E112" i="6"/>
  <c r="F112" i="6"/>
  <c r="G112" i="6"/>
  <c r="G116" i="6" s="1"/>
  <c r="H112" i="6"/>
  <c r="I112" i="6"/>
  <c r="J112" i="6"/>
  <c r="K112" i="6"/>
  <c r="L112" i="6"/>
  <c r="M112" i="6"/>
  <c r="D111" i="6"/>
  <c r="E111" i="6"/>
  <c r="E116" i="6" s="1"/>
  <c r="F111" i="6"/>
  <c r="G111" i="6"/>
  <c r="H111" i="6"/>
  <c r="I111" i="6"/>
  <c r="J111" i="6"/>
  <c r="K111" i="6"/>
  <c r="L111" i="6"/>
  <c r="M111" i="6"/>
  <c r="P111" i="6" s="1"/>
  <c r="D113" i="6"/>
  <c r="E113" i="6"/>
  <c r="F113" i="6"/>
  <c r="G113" i="6"/>
  <c r="H113" i="6"/>
  <c r="I113" i="6"/>
  <c r="J113" i="6"/>
  <c r="K113" i="6"/>
  <c r="L113" i="6"/>
  <c r="M113" i="6"/>
  <c r="D115" i="6"/>
  <c r="E115" i="6"/>
  <c r="F115" i="6"/>
  <c r="G115" i="6"/>
  <c r="H115" i="6"/>
  <c r="I115" i="6"/>
  <c r="J115" i="6"/>
  <c r="K115" i="6"/>
  <c r="L115" i="6"/>
  <c r="M115" i="6"/>
  <c r="D114" i="6"/>
  <c r="E114" i="6"/>
  <c r="F114" i="6"/>
  <c r="G114" i="6"/>
  <c r="H114" i="6"/>
  <c r="I114" i="6"/>
  <c r="J114" i="6"/>
  <c r="K114" i="6"/>
  <c r="L114" i="6"/>
  <c r="M114" i="6"/>
  <c r="M108" i="6"/>
  <c r="L108" i="6"/>
  <c r="L116" i="6" s="1"/>
  <c r="K108" i="6"/>
  <c r="J108" i="6"/>
  <c r="I108" i="6"/>
  <c r="H108" i="6"/>
  <c r="G108" i="6"/>
  <c r="F108" i="6"/>
  <c r="E108" i="6"/>
  <c r="D108" i="6"/>
  <c r="D116" i="6" s="1"/>
  <c r="D91" i="6"/>
  <c r="E91" i="6"/>
  <c r="F91" i="6"/>
  <c r="G91" i="6"/>
  <c r="H91" i="6"/>
  <c r="I91" i="6"/>
  <c r="J91" i="6"/>
  <c r="K91" i="6"/>
  <c r="L91" i="6"/>
  <c r="M91" i="6"/>
  <c r="D90" i="6"/>
  <c r="E90" i="6"/>
  <c r="F90" i="6"/>
  <c r="G90" i="6"/>
  <c r="H90" i="6"/>
  <c r="I90" i="6"/>
  <c r="J90" i="6"/>
  <c r="K90" i="6"/>
  <c r="L90" i="6"/>
  <c r="M90" i="6"/>
  <c r="D92" i="6"/>
  <c r="E92" i="6"/>
  <c r="F92" i="6"/>
  <c r="G92" i="6"/>
  <c r="H92" i="6"/>
  <c r="I92" i="6"/>
  <c r="J92" i="6"/>
  <c r="K92" i="6"/>
  <c r="L92" i="6"/>
  <c r="M92" i="6"/>
  <c r="D94" i="6"/>
  <c r="D102" i="6" s="1"/>
  <c r="E94" i="6"/>
  <c r="F94" i="6"/>
  <c r="G94" i="6"/>
  <c r="H94" i="6"/>
  <c r="I94" i="6"/>
  <c r="J94" i="6"/>
  <c r="K94" i="6"/>
  <c r="L94" i="6"/>
  <c r="L102" i="6" s="1"/>
  <c r="M94" i="6"/>
  <c r="D93" i="6"/>
  <c r="E93" i="6"/>
  <c r="F93" i="6"/>
  <c r="G93" i="6"/>
  <c r="H93" i="6"/>
  <c r="I93" i="6"/>
  <c r="J93" i="6"/>
  <c r="K93" i="6"/>
  <c r="L93" i="6"/>
  <c r="M93" i="6"/>
  <c r="D95" i="6"/>
  <c r="E95" i="6"/>
  <c r="F95" i="6"/>
  <c r="G95" i="6"/>
  <c r="H95" i="6"/>
  <c r="I95" i="6"/>
  <c r="J95" i="6"/>
  <c r="K95" i="6"/>
  <c r="L95" i="6"/>
  <c r="M95" i="6"/>
  <c r="D96" i="6"/>
  <c r="E96" i="6"/>
  <c r="F96" i="6"/>
  <c r="G96" i="6"/>
  <c r="H96" i="6"/>
  <c r="I96" i="6"/>
  <c r="J96" i="6"/>
  <c r="K96" i="6"/>
  <c r="L96" i="6"/>
  <c r="M96" i="6"/>
  <c r="D98" i="6"/>
  <c r="E98" i="6"/>
  <c r="F98" i="6"/>
  <c r="G98" i="6"/>
  <c r="H98" i="6"/>
  <c r="I98" i="6"/>
  <c r="J98" i="6"/>
  <c r="K98" i="6"/>
  <c r="L98" i="6"/>
  <c r="M98" i="6"/>
  <c r="D100" i="6"/>
  <c r="E100" i="6"/>
  <c r="F100" i="6"/>
  <c r="G100" i="6"/>
  <c r="H100" i="6"/>
  <c r="I100" i="6"/>
  <c r="J100" i="6"/>
  <c r="K100" i="6"/>
  <c r="L100" i="6"/>
  <c r="M100" i="6"/>
  <c r="D97" i="6"/>
  <c r="E97" i="6"/>
  <c r="F97" i="6"/>
  <c r="G97" i="6"/>
  <c r="H97" i="6"/>
  <c r="I97" i="6"/>
  <c r="J97" i="6"/>
  <c r="K97" i="6"/>
  <c r="L97" i="6"/>
  <c r="M97" i="6"/>
  <c r="D99" i="6"/>
  <c r="E99" i="6"/>
  <c r="F99" i="6"/>
  <c r="G99" i="6"/>
  <c r="H99" i="6"/>
  <c r="I99" i="6"/>
  <c r="J99" i="6"/>
  <c r="K99" i="6"/>
  <c r="L99" i="6"/>
  <c r="M99" i="6"/>
  <c r="D101" i="6"/>
  <c r="E101" i="6"/>
  <c r="F101" i="6"/>
  <c r="G101" i="6"/>
  <c r="H101" i="6"/>
  <c r="I101" i="6"/>
  <c r="J101" i="6"/>
  <c r="K101" i="6"/>
  <c r="L101" i="6"/>
  <c r="M101" i="6"/>
  <c r="O89" i="6" s="1"/>
  <c r="M89" i="6"/>
  <c r="L89" i="6"/>
  <c r="K89" i="6"/>
  <c r="J89" i="6"/>
  <c r="J102" i="6" s="1"/>
  <c r="I89" i="6"/>
  <c r="H89" i="6"/>
  <c r="G89" i="6"/>
  <c r="F89" i="6"/>
  <c r="E89" i="6"/>
  <c r="D89" i="6"/>
  <c r="D72" i="6"/>
  <c r="E72" i="6"/>
  <c r="F72" i="6"/>
  <c r="G72" i="6"/>
  <c r="H72" i="6"/>
  <c r="I72" i="6"/>
  <c r="J72" i="6"/>
  <c r="K72" i="6"/>
  <c r="L72" i="6"/>
  <c r="M72" i="6"/>
  <c r="D71" i="6"/>
  <c r="E71" i="6"/>
  <c r="F71" i="6"/>
  <c r="G71" i="6"/>
  <c r="H71" i="6"/>
  <c r="I71" i="6"/>
  <c r="J71" i="6"/>
  <c r="K71" i="6"/>
  <c r="L71" i="6"/>
  <c r="M71" i="6"/>
  <c r="D75" i="6"/>
  <c r="E75" i="6"/>
  <c r="F75" i="6"/>
  <c r="G75" i="6"/>
  <c r="H75" i="6"/>
  <c r="I75" i="6"/>
  <c r="J75" i="6"/>
  <c r="K75" i="6"/>
  <c r="L75" i="6"/>
  <c r="M75" i="6"/>
  <c r="D73" i="6"/>
  <c r="E73" i="6"/>
  <c r="F73" i="6"/>
  <c r="G73" i="6"/>
  <c r="H73" i="6"/>
  <c r="I73" i="6"/>
  <c r="J73" i="6"/>
  <c r="K73" i="6"/>
  <c r="L73" i="6"/>
  <c r="M73" i="6"/>
  <c r="D76" i="6"/>
  <c r="E76" i="6"/>
  <c r="F76" i="6"/>
  <c r="G76" i="6"/>
  <c r="H76" i="6"/>
  <c r="I76" i="6"/>
  <c r="J76" i="6"/>
  <c r="K76" i="6"/>
  <c r="L76" i="6"/>
  <c r="M76" i="6"/>
  <c r="D74" i="6"/>
  <c r="E74" i="6"/>
  <c r="F74" i="6"/>
  <c r="G74" i="6"/>
  <c r="H74" i="6"/>
  <c r="I74" i="6"/>
  <c r="J74" i="6"/>
  <c r="K74" i="6"/>
  <c r="L74" i="6"/>
  <c r="M74" i="6"/>
  <c r="D77" i="6"/>
  <c r="E77" i="6"/>
  <c r="F77" i="6"/>
  <c r="G77" i="6"/>
  <c r="H77" i="6"/>
  <c r="I77" i="6"/>
  <c r="J77" i="6"/>
  <c r="K77" i="6"/>
  <c r="L77" i="6"/>
  <c r="M77" i="6"/>
  <c r="D80" i="6"/>
  <c r="E80" i="6"/>
  <c r="F80" i="6"/>
  <c r="G80" i="6"/>
  <c r="H80" i="6"/>
  <c r="I80" i="6"/>
  <c r="J80" i="6"/>
  <c r="K80" i="6"/>
  <c r="L80" i="6"/>
  <c r="M80" i="6"/>
  <c r="D82" i="6"/>
  <c r="E82" i="6"/>
  <c r="F82" i="6"/>
  <c r="G82" i="6"/>
  <c r="H82" i="6"/>
  <c r="I82" i="6"/>
  <c r="J82" i="6"/>
  <c r="K82" i="6"/>
  <c r="L82" i="6"/>
  <c r="M82" i="6"/>
  <c r="D79" i="6"/>
  <c r="E79" i="6"/>
  <c r="F79" i="6"/>
  <c r="G79" i="6"/>
  <c r="H79" i="6"/>
  <c r="I79" i="6"/>
  <c r="J79" i="6"/>
  <c r="K79" i="6"/>
  <c r="L79" i="6"/>
  <c r="M79" i="6"/>
  <c r="D78" i="6"/>
  <c r="E78" i="6"/>
  <c r="F78" i="6"/>
  <c r="G78" i="6"/>
  <c r="H78" i="6"/>
  <c r="I78" i="6"/>
  <c r="J78" i="6"/>
  <c r="K78" i="6"/>
  <c r="L78" i="6"/>
  <c r="M78" i="6"/>
  <c r="D81" i="6"/>
  <c r="E81" i="6"/>
  <c r="F81" i="6"/>
  <c r="G81" i="6"/>
  <c r="H81" i="6"/>
  <c r="I81" i="6"/>
  <c r="J81" i="6"/>
  <c r="K81" i="6"/>
  <c r="L81" i="6"/>
  <c r="M81" i="6"/>
  <c r="O70" i="6" s="1"/>
  <c r="M70" i="6"/>
  <c r="L70" i="6"/>
  <c r="K70" i="6"/>
  <c r="J70" i="6"/>
  <c r="I70" i="6"/>
  <c r="H70" i="6"/>
  <c r="H83" i="6" s="1"/>
  <c r="G70" i="6"/>
  <c r="F70" i="6"/>
  <c r="E70" i="6"/>
  <c r="D70" i="6"/>
  <c r="D56" i="6"/>
  <c r="E56" i="6"/>
  <c r="F56" i="6"/>
  <c r="G56" i="6"/>
  <c r="H56" i="6"/>
  <c r="I56" i="6"/>
  <c r="J56" i="6"/>
  <c r="K56" i="6"/>
  <c r="L56" i="6"/>
  <c r="M56" i="6"/>
  <c r="D58" i="6"/>
  <c r="E58" i="6"/>
  <c r="F58" i="6"/>
  <c r="G58" i="6"/>
  <c r="H58" i="6"/>
  <c r="I58" i="6"/>
  <c r="J58" i="6"/>
  <c r="K58" i="6"/>
  <c r="L58" i="6"/>
  <c r="M58" i="6"/>
  <c r="D57" i="6"/>
  <c r="E57" i="6"/>
  <c r="F57" i="6"/>
  <c r="G57" i="6"/>
  <c r="H57" i="6"/>
  <c r="I57" i="6"/>
  <c r="J57" i="6"/>
  <c r="K57" i="6"/>
  <c r="L57" i="6"/>
  <c r="M57" i="6"/>
  <c r="D59" i="6"/>
  <c r="E59" i="6"/>
  <c r="F59" i="6"/>
  <c r="G59" i="6"/>
  <c r="H59" i="6"/>
  <c r="I59" i="6"/>
  <c r="J59" i="6"/>
  <c r="K59" i="6"/>
  <c r="L59" i="6"/>
  <c r="M59" i="6"/>
  <c r="D60" i="6"/>
  <c r="E60" i="6"/>
  <c r="F60" i="6"/>
  <c r="G60" i="6"/>
  <c r="H60" i="6"/>
  <c r="I60" i="6"/>
  <c r="J60" i="6"/>
  <c r="K60" i="6"/>
  <c r="L60" i="6"/>
  <c r="M60" i="6"/>
  <c r="D62" i="6"/>
  <c r="E62" i="6"/>
  <c r="F62" i="6"/>
  <c r="G62" i="6"/>
  <c r="H62" i="6"/>
  <c r="I62" i="6"/>
  <c r="J62" i="6"/>
  <c r="K62" i="6"/>
  <c r="L62" i="6"/>
  <c r="M62" i="6"/>
  <c r="D63" i="6"/>
  <c r="E63" i="6"/>
  <c r="F63" i="6"/>
  <c r="G63" i="6"/>
  <c r="H63" i="6"/>
  <c r="I63" i="6"/>
  <c r="J63" i="6"/>
  <c r="K63" i="6"/>
  <c r="L63" i="6"/>
  <c r="M63" i="6"/>
  <c r="D61" i="6"/>
  <c r="E61" i="6"/>
  <c r="F61" i="6"/>
  <c r="G61" i="6"/>
  <c r="H61" i="6"/>
  <c r="I61" i="6"/>
  <c r="J61" i="6"/>
  <c r="K61" i="6"/>
  <c r="L61" i="6"/>
  <c r="M61" i="6"/>
  <c r="M55" i="6"/>
  <c r="L55" i="6"/>
  <c r="K55" i="6"/>
  <c r="J55" i="6"/>
  <c r="I55" i="6"/>
  <c r="H55" i="6"/>
  <c r="G55" i="6"/>
  <c r="F55" i="6"/>
  <c r="E55" i="6"/>
  <c r="D55" i="6"/>
  <c r="O40" i="6"/>
  <c r="D40" i="6"/>
  <c r="E40" i="6"/>
  <c r="F40" i="6"/>
  <c r="G40" i="6"/>
  <c r="H40" i="6"/>
  <c r="I40" i="6"/>
  <c r="J40" i="6"/>
  <c r="J48" i="6" s="1"/>
  <c r="K40" i="6"/>
  <c r="L40" i="6"/>
  <c r="L48" i="6" s="1"/>
  <c r="M40" i="6"/>
  <c r="D43" i="6"/>
  <c r="E43" i="6"/>
  <c r="F43" i="6"/>
  <c r="G43" i="6"/>
  <c r="H43" i="6"/>
  <c r="I43" i="6"/>
  <c r="J43" i="6"/>
  <c r="K43" i="6"/>
  <c r="L43" i="6"/>
  <c r="M43" i="6"/>
  <c r="D42" i="6"/>
  <c r="E42" i="6"/>
  <c r="F42" i="6"/>
  <c r="G42" i="6"/>
  <c r="H42" i="6"/>
  <c r="I42" i="6"/>
  <c r="J42" i="6"/>
  <c r="K42" i="6"/>
  <c r="L42" i="6"/>
  <c r="M42" i="6"/>
  <c r="D45" i="6"/>
  <c r="E45" i="6"/>
  <c r="E48" i="6" s="1"/>
  <c r="F45" i="6"/>
  <c r="G45" i="6"/>
  <c r="H45" i="6"/>
  <c r="I45" i="6"/>
  <c r="J45" i="6"/>
  <c r="K45" i="6"/>
  <c r="L45" i="6"/>
  <c r="M45" i="6"/>
  <c r="P42" i="6" s="1"/>
  <c r="D44" i="6"/>
  <c r="E44" i="6"/>
  <c r="F44" i="6"/>
  <c r="G44" i="6"/>
  <c r="H44" i="6"/>
  <c r="I44" i="6"/>
  <c r="J44" i="6"/>
  <c r="K44" i="6"/>
  <c r="L44" i="6"/>
  <c r="M44" i="6"/>
  <c r="D46" i="6"/>
  <c r="E46" i="6"/>
  <c r="F46" i="6"/>
  <c r="G46" i="6"/>
  <c r="H46" i="6"/>
  <c r="I46" i="6"/>
  <c r="J46" i="6"/>
  <c r="K46" i="6"/>
  <c r="L46" i="6"/>
  <c r="M46" i="6"/>
  <c r="D47" i="6"/>
  <c r="E47" i="6"/>
  <c r="F47" i="6"/>
  <c r="G47" i="6"/>
  <c r="H47" i="6"/>
  <c r="I47" i="6"/>
  <c r="J47" i="6"/>
  <c r="K47" i="6"/>
  <c r="L47" i="6"/>
  <c r="M47" i="6"/>
  <c r="M41" i="6"/>
  <c r="L41" i="6"/>
  <c r="K41" i="6"/>
  <c r="J41" i="6"/>
  <c r="I41" i="6"/>
  <c r="H41" i="6"/>
  <c r="G41" i="6"/>
  <c r="F41" i="6"/>
  <c r="E41" i="6"/>
  <c r="D41" i="6"/>
  <c r="D14" i="6"/>
  <c r="E14" i="6"/>
  <c r="F14" i="6"/>
  <c r="G14" i="6"/>
  <c r="H14" i="6"/>
  <c r="I14" i="6"/>
  <c r="J14" i="6"/>
  <c r="K14" i="6"/>
  <c r="L14" i="6"/>
  <c r="M14" i="6"/>
  <c r="D10" i="6"/>
  <c r="E10" i="6"/>
  <c r="F10" i="6"/>
  <c r="G10" i="6"/>
  <c r="H10" i="6"/>
  <c r="I10" i="6"/>
  <c r="J10" i="6"/>
  <c r="K10" i="6"/>
  <c r="L10" i="6"/>
  <c r="M10" i="6"/>
  <c r="D12" i="6"/>
  <c r="E12" i="6"/>
  <c r="F12" i="6"/>
  <c r="G12" i="6"/>
  <c r="H12" i="6"/>
  <c r="I12" i="6"/>
  <c r="J12" i="6"/>
  <c r="K12" i="6"/>
  <c r="L12" i="6"/>
  <c r="M12" i="6"/>
  <c r="D16" i="6"/>
  <c r="E16" i="6"/>
  <c r="F16" i="6"/>
  <c r="G16" i="6"/>
  <c r="H16" i="6"/>
  <c r="I16" i="6"/>
  <c r="J16" i="6"/>
  <c r="K16" i="6"/>
  <c r="L16" i="6"/>
  <c r="M16" i="6"/>
  <c r="D8" i="6"/>
  <c r="E8" i="6"/>
  <c r="F8" i="6"/>
  <c r="G8" i="6"/>
  <c r="H8" i="6"/>
  <c r="I8" i="6"/>
  <c r="J8" i="6"/>
  <c r="K8" i="6"/>
  <c r="L8" i="6"/>
  <c r="M8" i="6"/>
  <c r="D11" i="6"/>
  <c r="E11" i="6"/>
  <c r="F11" i="6"/>
  <c r="G11" i="6"/>
  <c r="H11" i="6"/>
  <c r="I11" i="6"/>
  <c r="J11" i="6"/>
  <c r="K11" i="6"/>
  <c r="L11" i="6"/>
  <c r="M11" i="6"/>
  <c r="D13" i="6"/>
  <c r="E13" i="6"/>
  <c r="F13" i="6"/>
  <c r="G13" i="6"/>
  <c r="H13" i="6"/>
  <c r="I13" i="6"/>
  <c r="J13" i="6"/>
  <c r="K13" i="6"/>
  <c r="L13" i="6"/>
  <c r="M13" i="6"/>
  <c r="D9" i="6"/>
  <c r="E9" i="6"/>
  <c r="F9" i="6"/>
  <c r="G9" i="6"/>
  <c r="H9" i="6"/>
  <c r="I9" i="6"/>
  <c r="J9" i="6"/>
  <c r="K9" i="6"/>
  <c r="L9" i="6"/>
  <c r="M9" i="6"/>
  <c r="D20" i="6"/>
  <c r="E20" i="6"/>
  <c r="F20" i="6"/>
  <c r="G20" i="6"/>
  <c r="H20" i="6"/>
  <c r="I20" i="6"/>
  <c r="J20" i="6"/>
  <c r="K20" i="6"/>
  <c r="L20" i="6"/>
  <c r="M20" i="6"/>
  <c r="D15" i="6"/>
  <c r="E15" i="6"/>
  <c r="F15" i="6"/>
  <c r="G15" i="6"/>
  <c r="H15" i="6"/>
  <c r="I15" i="6"/>
  <c r="J15" i="6"/>
  <c r="K15" i="6"/>
  <c r="L15" i="6"/>
  <c r="M15" i="6"/>
  <c r="D21" i="6"/>
  <c r="E21" i="6"/>
  <c r="F21" i="6"/>
  <c r="G21" i="6"/>
  <c r="H21" i="6"/>
  <c r="I21" i="6"/>
  <c r="J21" i="6"/>
  <c r="K21" i="6"/>
  <c r="L21" i="6"/>
  <c r="M21" i="6"/>
  <c r="D18" i="6"/>
  <c r="E18" i="6"/>
  <c r="F18" i="6"/>
  <c r="G18" i="6"/>
  <c r="H18" i="6"/>
  <c r="I18" i="6"/>
  <c r="J18" i="6"/>
  <c r="K18" i="6"/>
  <c r="L18" i="6"/>
  <c r="M18" i="6"/>
  <c r="D17" i="6"/>
  <c r="E17" i="6"/>
  <c r="F17" i="6"/>
  <c r="G17" i="6"/>
  <c r="H17" i="6"/>
  <c r="I17" i="6"/>
  <c r="J17" i="6"/>
  <c r="K17" i="6"/>
  <c r="L17" i="6"/>
  <c r="M17" i="6"/>
  <c r="D19" i="6"/>
  <c r="E19" i="6"/>
  <c r="F19" i="6"/>
  <c r="G19" i="6"/>
  <c r="H19" i="6"/>
  <c r="I19" i="6"/>
  <c r="J19" i="6"/>
  <c r="K19" i="6"/>
  <c r="L19" i="6"/>
  <c r="M19" i="6"/>
  <c r="D24" i="6"/>
  <c r="E24" i="6"/>
  <c r="F24" i="6"/>
  <c r="G24" i="6"/>
  <c r="H24" i="6"/>
  <c r="I24" i="6"/>
  <c r="J24" i="6"/>
  <c r="K24" i="6"/>
  <c r="L24" i="6"/>
  <c r="M24" i="6"/>
  <c r="D25" i="6"/>
  <c r="E25" i="6"/>
  <c r="F25" i="6"/>
  <c r="G25" i="6"/>
  <c r="H25" i="6"/>
  <c r="I25" i="6"/>
  <c r="J25" i="6"/>
  <c r="K25" i="6"/>
  <c r="L25" i="6"/>
  <c r="M25" i="6"/>
  <c r="D22" i="6"/>
  <c r="E22" i="6"/>
  <c r="F22" i="6"/>
  <c r="G22" i="6"/>
  <c r="H22" i="6"/>
  <c r="I22" i="6"/>
  <c r="J22" i="6"/>
  <c r="K22" i="6"/>
  <c r="L22" i="6"/>
  <c r="M22" i="6"/>
  <c r="D23" i="6"/>
  <c r="E23" i="6"/>
  <c r="F23" i="6"/>
  <c r="G23" i="6"/>
  <c r="H23" i="6"/>
  <c r="I23" i="6"/>
  <c r="J23" i="6"/>
  <c r="K23" i="6"/>
  <c r="L23" i="6"/>
  <c r="M23" i="6"/>
  <c r="D30" i="6"/>
  <c r="E30" i="6"/>
  <c r="F30" i="6"/>
  <c r="G30" i="6"/>
  <c r="H30" i="6"/>
  <c r="I30" i="6"/>
  <c r="J30" i="6"/>
  <c r="K30" i="6"/>
  <c r="L30" i="6"/>
  <c r="M30" i="6"/>
  <c r="D28" i="6"/>
  <c r="E28" i="6"/>
  <c r="F28" i="6"/>
  <c r="G28" i="6"/>
  <c r="H28" i="6"/>
  <c r="I28" i="6"/>
  <c r="J28" i="6"/>
  <c r="K28" i="6"/>
  <c r="L28" i="6"/>
  <c r="M28" i="6"/>
  <c r="D26" i="6"/>
  <c r="E26" i="6"/>
  <c r="F26" i="6"/>
  <c r="G26" i="6"/>
  <c r="H26" i="6"/>
  <c r="I26" i="6"/>
  <c r="J26" i="6"/>
  <c r="K26" i="6"/>
  <c r="L26" i="6"/>
  <c r="M26" i="6"/>
  <c r="D27" i="6"/>
  <c r="E27" i="6"/>
  <c r="F27" i="6"/>
  <c r="G27" i="6"/>
  <c r="H27" i="6"/>
  <c r="I27" i="6"/>
  <c r="J27" i="6"/>
  <c r="K27" i="6"/>
  <c r="L27" i="6"/>
  <c r="M27" i="6"/>
  <c r="D29" i="6"/>
  <c r="E29" i="6"/>
  <c r="F29" i="6"/>
  <c r="G29" i="6"/>
  <c r="H29" i="6"/>
  <c r="I29" i="6"/>
  <c r="J29" i="6"/>
  <c r="K29" i="6"/>
  <c r="L29" i="6"/>
  <c r="M29" i="6"/>
  <c r="D31" i="6"/>
  <c r="E31" i="6"/>
  <c r="F31" i="6"/>
  <c r="G31" i="6"/>
  <c r="H31" i="6"/>
  <c r="I31" i="6"/>
  <c r="J31" i="6"/>
  <c r="K31" i="6"/>
  <c r="L31" i="6"/>
  <c r="M31" i="6"/>
  <c r="D32" i="6"/>
  <c r="E32" i="6"/>
  <c r="F32" i="6"/>
  <c r="G32" i="6"/>
  <c r="H32" i="6"/>
  <c r="I32" i="6"/>
  <c r="J32" i="6"/>
  <c r="K32" i="6"/>
  <c r="L32" i="6"/>
  <c r="M32" i="6"/>
  <c r="M7" i="6"/>
  <c r="L7" i="6"/>
  <c r="K7" i="6"/>
  <c r="J7" i="6"/>
  <c r="I7" i="6"/>
  <c r="H7" i="6"/>
  <c r="G7" i="6"/>
  <c r="F7" i="6"/>
  <c r="E7" i="6"/>
  <c r="D7" i="6"/>
  <c r="R27" i="7"/>
  <c r="O27" i="7"/>
  <c r="L27" i="7"/>
  <c r="F27" i="7"/>
  <c r="C27" i="7"/>
  <c r="R25" i="7"/>
  <c r="O25" i="7"/>
  <c r="I25" i="7"/>
  <c r="F25" i="7"/>
  <c r="R24" i="7"/>
  <c r="O24" i="7"/>
  <c r="L24" i="7"/>
  <c r="I24" i="7"/>
  <c r="R23" i="7"/>
  <c r="O23" i="7"/>
  <c r="L23" i="7"/>
  <c r="F23" i="7"/>
  <c r="R22" i="7"/>
  <c r="O22" i="7"/>
  <c r="L22" i="7"/>
  <c r="F22" i="7"/>
  <c r="R21" i="7"/>
  <c r="L21" i="7"/>
  <c r="I21" i="7"/>
  <c r="F21" i="7"/>
  <c r="R20" i="7"/>
  <c r="I20" i="7"/>
  <c r="F20" i="7"/>
  <c r="R19" i="7"/>
  <c r="O19" i="7"/>
  <c r="L19" i="7"/>
  <c r="F19" i="7"/>
  <c r="R18" i="7"/>
  <c r="O18" i="7"/>
  <c r="L18" i="7"/>
  <c r="F18" i="7"/>
  <c r="R17" i="7"/>
  <c r="O17" i="7"/>
  <c r="I17" i="7"/>
  <c r="F17" i="7"/>
  <c r="R16" i="7"/>
  <c r="L16" i="7"/>
  <c r="I16" i="7"/>
  <c r="R15" i="7"/>
  <c r="O15" i="7"/>
  <c r="L15" i="7"/>
  <c r="I15" i="7"/>
  <c r="R14" i="7"/>
  <c r="O14" i="7"/>
  <c r="L14" i="7"/>
  <c r="F14" i="7"/>
  <c r="R13" i="7"/>
  <c r="I13" i="7"/>
  <c r="F13" i="7"/>
  <c r="R12" i="7"/>
  <c r="R11" i="7"/>
  <c r="O11" i="7"/>
  <c r="L11" i="7"/>
  <c r="F11" i="7"/>
  <c r="R10" i="7"/>
  <c r="O10" i="7"/>
  <c r="L10" i="7"/>
  <c r="F10" i="7"/>
  <c r="R9" i="7"/>
  <c r="O9" i="7"/>
  <c r="I9" i="7"/>
  <c r="F9" i="7"/>
  <c r="R8" i="7"/>
  <c r="L8" i="7"/>
  <c r="I8" i="7"/>
  <c r="R7" i="7"/>
  <c r="O7" i="7"/>
  <c r="L7" i="7"/>
  <c r="I7" i="7"/>
  <c r="R6" i="7"/>
  <c r="O6" i="7"/>
  <c r="L6" i="7"/>
  <c r="F6" i="7"/>
  <c r="R5" i="7"/>
  <c r="I5" i="7"/>
  <c r="F5" i="7"/>
  <c r="O410" i="6"/>
  <c r="L424" i="6"/>
  <c r="J424" i="6"/>
  <c r="D424" i="6"/>
  <c r="C407" i="6"/>
  <c r="O389" i="6"/>
  <c r="D404" i="6"/>
  <c r="C386" i="6"/>
  <c r="C372" i="6"/>
  <c r="L369" i="6"/>
  <c r="D369" i="6"/>
  <c r="C359" i="6"/>
  <c r="O346" i="6"/>
  <c r="L356" i="6"/>
  <c r="J356" i="6"/>
  <c r="C343" i="6"/>
  <c r="O324" i="6"/>
  <c r="D339" i="6"/>
  <c r="C321" i="6"/>
  <c r="C305" i="6"/>
  <c r="J302" i="6"/>
  <c r="F302" i="6"/>
  <c r="C287" i="6"/>
  <c r="C265" i="6"/>
  <c r="L261" i="6"/>
  <c r="C209" i="6"/>
  <c r="O199" i="6"/>
  <c r="C196" i="6"/>
  <c r="C156" i="6"/>
  <c r="D153" i="6"/>
  <c r="C145" i="6"/>
  <c r="H142" i="6"/>
  <c r="K142" i="6"/>
  <c r="J142" i="6"/>
  <c r="I142" i="6"/>
  <c r="G142" i="6"/>
  <c r="C138" i="6"/>
  <c r="C119" i="6"/>
  <c r="J116" i="6"/>
  <c r="H116" i="6"/>
  <c r="C105" i="6"/>
  <c r="C86" i="6"/>
  <c r="C67" i="6"/>
  <c r="L64" i="6"/>
  <c r="C52" i="6"/>
  <c r="C37" i="6"/>
  <c r="O7" i="6"/>
  <c r="C4" i="6"/>
  <c r="N317" i="4"/>
  <c r="M317" i="4"/>
  <c r="L317" i="4"/>
  <c r="K317" i="4"/>
  <c r="J317" i="4"/>
  <c r="I317" i="4"/>
  <c r="H317" i="4"/>
  <c r="H318" i="4" s="1"/>
  <c r="G317" i="4"/>
  <c r="F317" i="4"/>
  <c r="E317" i="4"/>
  <c r="D317" i="4"/>
  <c r="C317" i="4"/>
  <c r="N317" i="3"/>
  <c r="M317" i="3"/>
  <c r="L317" i="3"/>
  <c r="K317" i="3"/>
  <c r="J317" i="3"/>
  <c r="I317" i="3"/>
  <c r="H317" i="3"/>
  <c r="G317" i="3"/>
  <c r="F317" i="3"/>
  <c r="E317" i="3"/>
  <c r="D317" i="3"/>
  <c r="C317" i="3"/>
  <c r="N320" i="2"/>
  <c r="L320" i="2"/>
  <c r="J320" i="2"/>
  <c r="H320" i="2"/>
  <c r="F320" i="2"/>
  <c r="D320" i="2"/>
  <c r="K317" i="2"/>
  <c r="C317" i="2"/>
  <c r="N320" i="1"/>
  <c r="L320" i="1"/>
  <c r="J320" i="1"/>
  <c r="H320" i="1"/>
  <c r="F320" i="1"/>
  <c r="D320" i="1"/>
  <c r="L317" i="1"/>
  <c r="I27" i="7" l="1"/>
  <c r="L9" i="7"/>
  <c r="L5" i="7"/>
  <c r="F8" i="7"/>
  <c r="O8" i="7"/>
  <c r="I11" i="7"/>
  <c r="L13" i="7"/>
  <c r="F16" i="7"/>
  <c r="O16" i="7"/>
  <c r="I19" i="7"/>
  <c r="F24" i="7"/>
  <c r="F7" i="7"/>
  <c r="O12" i="7"/>
  <c r="L17" i="7"/>
  <c r="O20" i="7"/>
  <c r="I23" i="7"/>
  <c r="I6" i="7"/>
  <c r="I10" i="7"/>
  <c r="O5" i="7"/>
  <c r="O13" i="7"/>
  <c r="O21" i="7"/>
  <c r="I22" i="7"/>
  <c r="F15" i="7"/>
  <c r="I18" i="7"/>
  <c r="I14" i="7"/>
  <c r="L25" i="7"/>
  <c r="P416" i="8"/>
  <c r="P421" i="8"/>
  <c r="P420" i="8"/>
  <c r="P411" i="8"/>
  <c r="P412" i="8"/>
  <c r="P413" i="8"/>
  <c r="M404" i="8"/>
  <c r="P403" i="8"/>
  <c r="P391" i="8"/>
  <c r="P392" i="8"/>
  <c r="P395" i="8"/>
  <c r="P375" i="8"/>
  <c r="P378" i="8"/>
  <c r="P365" i="8"/>
  <c r="P366" i="8"/>
  <c r="F369" i="8"/>
  <c r="P368" i="8"/>
  <c r="M369" i="8"/>
  <c r="G369" i="8"/>
  <c r="K356" i="8"/>
  <c r="I356" i="8"/>
  <c r="G356" i="8"/>
  <c r="E356" i="8"/>
  <c r="P352" i="8"/>
  <c r="P348" i="8"/>
  <c r="L356" i="8"/>
  <c r="P350" i="8"/>
  <c r="P351" i="8"/>
  <c r="P324" i="8"/>
  <c r="P334" i="8"/>
  <c r="P328" i="8"/>
  <c r="P326" i="8"/>
  <c r="G339" i="8"/>
  <c r="P312" i="8"/>
  <c r="P313" i="8"/>
  <c r="P309" i="8"/>
  <c r="P314" i="8"/>
  <c r="G318" i="8"/>
  <c r="D318" i="8"/>
  <c r="P300" i="8"/>
  <c r="M302" i="8"/>
  <c r="P302" i="8" s="1"/>
  <c r="H302" i="8"/>
  <c r="P291" i="8"/>
  <c r="F302" i="8"/>
  <c r="G302" i="8"/>
  <c r="P279" i="8"/>
  <c r="P273" i="8"/>
  <c r="P275" i="8"/>
  <c r="P277" i="8"/>
  <c r="H284" i="8"/>
  <c r="P219" i="8"/>
  <c r="P235" i="8"/>
  <c r="P251" i="8"/>
  <c r="H261" i="8"/>
  <c r="P221" i="8"/>
  <c r="P237" i="8"/>
  <c r="P253" i="8"/>
  <c r="P225" i="8"/>
  <c r="P241" i="8"/>
  <c r="P255" i="8"/>
  <c r="P227" i="8"/>
  <c r="P243" i="8"/>
  <c r="P259" i="8"/>
  <c r="P223" i="8"/>
  <c r="P229" i="8"/>
  <c r="M205" i="8"/>
  <c r="E205" i="8"/>
  <c r="I205" i="8"/>
  <c r="K205" i="8"/>
  <c r="P204" i="8"/>
  <c r="P202" i="8"/>
  <c r="P203" i="8"/>
  <c r="O199" i="8"/>
  <c r="P199" i="8"/>
  <c r="P205" i="8"/>
  <c r="P162" i="8"/>
  <c r="P177" i="8"/>
  <c r="P163" i="8"/>
  <c r="P191" i="8"/>
  <c r="P164" i="8"/>
  <c r="P180" i="8"/>
  <c r="P175" i="8"/>
  <c r="P189" i="8"/>
  <c r="P159" i="8"/>
  <c r="P181" i="8"/>
  <c r="P169" i="8"/>
  <c r="P185" i="8"/>
  <c r="P148" i="8"/>
  <c r="O148" i="8"/>
  <c r="P149" i="8"/>
  <c r="P142" i="8"/>
  <c r="K134" i="8"/>
  <c r="L134" i="8"/>
  <c r="D134" i="8"/>
  <c r="J134" i="8"/>
  <c r="I134" i="8"/>
  <c r="E134" i="8"/>
  <c r="P125" i="8"/>
  <c r="P127" i="8"/>
  <c r="F134" i="8"/>
  <c r="P126" i="8"/>
  <c r="P128" i="8"/>
  <c r="P123" i="8"/>
  <c r="H134" i="8"/>
  <c r="P132" i="8"/>
  <c r="P133" i="8"/>
  <c r="P108" i="8"/>
  <c r="M116" i="8"/>
  <c r="P116" i="8" s="1"/>
  <c r="P110" i="8"/>
  <c r="P111" i="8"/>
  <c r="F116" i="8"/>
  <c r="O89" i="8"/>
  <c r="P90" i="8"/>
  <c r="P95" i="8"/>
  <c r="P98" i="8"/>
  <c r="P60" i="8"/>
  <c r="F83" i="8"/>
  <c r="P78" i="8"/>
  <c r="P74" i="8"/>
  <c r="K83" i="8"/>
  <c r="P55" i="8"/>
  <c r="D83" i="8"/>
  <c r="L83" i="8"/>
  <c r="I83" i="8"/>
  <c r="J318" i="4"/>
  <c r="M83" i="8"/>
  <c r="P57" i="8"/>
  <c r="H33" i="8"/>
  <c r="P31" i="8"/>
  <c r="P27" i="8"/>
  <c r="P29" i="8"/>
  <c r="E33" i="8"/>
  <c r="K33" i="8"/>
  <c r="I48" i="8"/>
  <c r="P44" i="8"/>
  <c r="E48" i="8"/>
  <c r="K48" i="8"/>
  <c r="P63" i="8"/>
  <c r="P73" i="8"/>
  <c r="L33" i="8"/>
  <c r="F33" i="8"/>
  <c r="H48" i="8"/>
  <c r="P58" i="8"/>
  <c r="F318" i="4"/>
  <c r="N318" i="4"/>
  <c r="G64" i="8"/>
  <c r="G83" i="8"/>
  <c r="P70" i="8"/>
  <c r="P75" i="8"/>
  <c r="P80" i="8"/>
  <c r="P72" i="8"/>
  <c r="F64" i="8"/>
  <c r="P47" i="8"/>
  <c r="G48" i="8"/>
  <c r="P41" i="8"/>
  <c r="P43" i="8"/>
  <c r="F48" i="8"/>
  <c r="P9" i="8"/>
  <c r="P20" i="8"/>
  <c r="P21" i="8"/>
  <c r="P11" i="8"/>
  <c r="P25" i="8"/>
  <c r="P7" i="8"/>
  <c r="P12" i="8"/>
  <c r="P26" i="8"/>
  <c r="D33" i="8"/>
  <c r="P13" i="8"/>
  <c r="P17" i="8"/>
  <c r="P28" i="8"/>
  <c r="P18" i="8"/>
  <c r="P404" i="8"/>
  <c r="P134" i="8"/>
  <c r="P369" i="8"/>
  <c r="P170" i="8"/>
  <c r="P186" i="8"/>
  <c r="P218" i="8"/>
  <c r="P226" i="8"/>
  <c r="P234" i="8"/>
  <c r="P242" i="8"/>
  <c r="P250" i="8"/>
  <c r="P258" i="8"/>
  <c r="M261" i="8"/>
  <c r="P261" i="8" s="1"/>
  <c r="P274" i="8"/>
  <c r="P282" i="8"/>
  <c r="P297" i="8"/>
  <c r="P335" i="8"/>
  <c r="P381" i="8"/>
  <c r="P396" i="8"/>
  <c r="P419" i="8"/>
  <c r="P178" i="8"/>
  <c r="O40" i="8"/>
  <c r="M48" i="8"/>
  <c r="P48" i="8" s="1"/>
  <c r="P61" i="8"/>
  <c r="M64" i="8"/>
  <c r="P64" i="8" s="1"/>
  <c r="P76" i="8"/>
  <c r="P91" i="8"/>
  <c r="M102" i="8"/>
  <c r="P102" i="8" s="1"/>
  <c r="P114" i="8"/>
  <c r="P129" i="8"/>
  <c r="P150" i="8"/>
  <c r="M153" i="8"/>
  <c r="P153" i="8" s="1"/>
  <c r="P165" i="8"/>
  <c r="M192" i="8"/>
  <c r="P192" i="8" s="1"/>
  <c r="P213" i="8"/>
  <c r="P269" i="8"/>
  <c r="P292" i="8"/>
  <c r="P315" i="8"/>
  <c r="M318" i="8"/>
  <c r="P318" i="8" s="1"/>
  <c r="P330" i="8"/>
  <c r="P338" i="8"/>
  <c r="P346" i="8"/>
  <c r="P376" i="8"/>
  <c r="P42" i="8"/>
  <c r="P81" i="8"/>
  <c r="P8" i="8"/>
  <c r="P16" i="8"/>
  <c r="P24" i="8"/>
  <c r="P32" i="8"/>
  <c r="P40" i="8"/>
  <c r="P56" i="8"/>
  <c r="P71" i="8"/>
  <c r="P79" i="8"/>
  <c r="P94" i="8"/>
  <c r="P109" i="8"/>
  <c r="P124" i="8"/>
  <c r="P160" i="8"/>
  <c r="P168" i="8"/>
  <c r="P176" i="8"/>
  <c r="P184" i="8"/>
  <c r="P200" i="8"/>
  <c r="P216" i="8"/>
  <c r="P224" i="8"/>
  <c r="P232" i="8"/>
  <c r="P240" i="8"/>
  <c r="P248" i="8"/>
  <c r="P256" i="8"/>
  <c r="P272" i="8"/>
  <c r="P280" i="8"/>
  <c r="P295" i="8"/>
  <c r="P310" i="8"/>
  <c r="P325" i="8"/>
  <c r="P333" i="8"/>
  <c r="P349" i="8"/>
  <c r="P364" i="8"/>
  <c r="P379" i="8"/>
  <c r="P394" i="8"/>
  <c r="P402" i="8"/>
  <c r="P417" i="8"/>
  <c r="P96" i="8"/>
  <c r="P82" i="8"/>
  <c r="O122" i="8"/>
  <c r="P290" i="8"/>
  <c r="O308" i="8"/>
  <c r="M339" i="8"/>
  <c r="P339" i="8" s="1"/>
  <c r="O362" i="8"/>
  <c r="P389" i="8"/>
  <c r="P10" i="8"/>
  <c r="P22" i="8"/>
  <c r="P30" i="8"/>
  <c r="M33" i="8"/>
  <c r="P33" i="8" s="1"/>
  <c r="P46" i="8"/>
  <c r="P62" i="8"/>
  <c r="P77" i="8"/>
  <c r="P92" i="8"/>
  <c r="P100" i="8"/>
  <c r="P115" i="8"/>
  <c r="P122" i="8"/>
  <c r="P130" i="8"/>
  <c r="P151" i="8"/>
  <c r="P166" i="8"/>
  <c r="P174" i="8"/>
  <c r="P182" i="8"/>
  <c r="P190" i="8"/>
  <c r="P214" i="8"/>
  <c r="P222" i="8"/>
  <c r="P230" i="8"/>
  <c r="P238" i="8"/>
  <c r="P246" i="8"/>
  <c r="P254" i="8"/>
  <c r="P270" i="8"/>
  <c r="P278" i="8"/>
  <c r="P293" i="8"/>
  <c r="P301" i="8"/>
  <c r="P308" i="8"/>
  <c r="P316" i="8"/>
  <c r="P331" i="8"/>
  <c r="P347" i="8"/>
  <c r="P355" i="8"/>
  <c r="P362" i="8"/>
  <c r="P377" i="8"/>
  <c r="O410" i="8"/>
  <c r="P415" i="8"/>
  <c r="P14" i="8"/>
  <c r="P161" i="8"/>
  <c r="O212" i="8"/>
  <c r="O268" i="8"/>
  <c r="P281" i="8"/>
  <c r="M284" i="8"/>
  <c r="P284" i="8" s="1"/>
  <c r="P296" i="8"/>
  <c r="O375" i="8"/>
  <c r="M383" i="8"/>
  <c r="P383" i="8" s="1"/>
  <c r="P410" i="8"/>
  <c r="O108" i="8"/>
  <c r="O159" i="8"/>
  <c r="P212" i="8"/>
  <c r="P329" i="8"/>
  <c r="P353" i="8"/>
  <c r="M356" i="8"/>
  <c r="P356" i="8" s="1"/>
  <c r="P390" i="8"/>
  <c r="P398" i="8"/>
  <c r="M424" i="8"/>
  <c r="P424" i="8" s="1"/>
  <c r="P15" i="8"/>
  <c r="P23" i="8"/>
  <c r="P93" i="8"/>
  <c r="P131" i="8"/>
  <c r="P167" i="8"/>
  <c r="P215" i="8"/>
  <c r="P231" i="8"/>
  <c r="P239" i="8"/>
  <c r="P247" i="8"/>
  <c r="P271" i="8"/>
  <c r="P393" i="8"/>
  <c r="P401" i="8"/>
  <c r="K424" i="6"/>
  <c r="I424" i="6"/>
  <c r="E424" i="6"/>
  <c r="P418" i="6"/>
  <c r="P421" i="6"/>
  <c r="P412" i="6"/>
  <c r="P423" i="6"/>
  <c r="P411" i="6"/>
  <c r="P413" i="6"/>
  <c r="P414" i="6"/>
  <c r="P417" i="6"/>
  <c r="P416" i="6"/>
  <c r="P420" i="6"/>
  <c r="P410" i="6"/>
  <c r="G424" i="6"/>
  <c r="P403" i="6"/>
  <c r="K404" i="6"/>
  <c r="G404" i="6"/>
  <c r="P390" i="6"/>
  <c r="J404" i="6"/>
  <c r="P396" i="6"/>
  <c r="P395" i="6"/>
  <c r="P398" i="6"/>
  <c r="P399" i="6"/>
  <c r="M404" i="6"/>
  <c r="P404" i="6" s="1"/>
  <c r="I404" i="6"/>
  <c r="F404" i="6"/>
  <c r="F383" i="6"/>
  <c r="P382" i="6"/>
  <c r="P380" i="6"/>
  <c r="E383" i="6"/>
  <c r="I383" i="6"/>
  <c r="K383" i="6"/>
  <c r="P378" i="6"/>
  <c r="G383" i="6"/>
  <c r="H383" i="6"/>
  <c r="P367" i="6"/>
  <c r="G369" i="6"/>
  <c r="I369" i="6"/>
  <c r="K369" i="6"/>
  <c r="E369" i="6"/>
  <c r="P368" i="6"/>
  <c r="M369" i="6"/>
  <c r="P362" i="6"/>
  <c r="P363" i="6"/>
  <c r="P365" i="6"/>
  <c r="P366" i="6"/>
  <c r="H369" i="6"/>
  <c r="P369" i="6"/>
  <c r="K356" i="6"/>
  <c r="G356" i="6"/>
  <c r="E356" i="6"/>
  <c r="P351" i="6"/>
  <c r="D356" i="6"/>
  <c r="P348" i="6"/>
  <c r="P350" i="6"/>
  <c r="P352" i="6"/>
  <c r="F356" i="6"/>
  <c r="P336" i="6"/>
  <c r="P328" i="6"/>
  <c r="K339" i="6"/>
  <c r="P324" i="6"/>
  <c r="I339" i="6"/>
  <c r="E339" i="6"/>
  <c r="P334" i="6"/>
  <c r="P326" i="6"/>
  <c r="F339" i="6"/>
  <c r="P325" i="6"/>
  <c r="G339" i="6"/>
  <c r="H339" i="6"/>
  <c r="K134" i="6"/>
  <c r="I102" i="6"/>
  <c r="K116" i="6"/>
  <c r="E134" i="6"/>
  <c r="H205" i="6"/>
  <c r="P201" i="6"/>
  <c r="E205" i="6"/>
  <c r="G205" i="6"/>
  <c r="I205" i="6"/>
  <c r="J284" i="6"/>
  <c r="P127" i="6"/>
  <c r="J33" i="6"/>
  <c r="I116" i="6"/>
  <c r="G134" i="6"/>
  <c r="P171" i="6"/>
  <c r="D134" i="6"/>
  <c r="F153" i="6"/>
  <c r="P150" i="6"/>
  <c r="E153" i="6"/>
  <c r="G153" i="6"/>
  <c r="I153" i="6"/>
  <c r="K153" i="6"/>
  <c r="F261" i="6"/>
  <c r="P260" i="6"/>
  <c r="G261" i="6"/>
  <c r="P233" i="6"/>
  <c r="D284" i="6"/>
  <c r="L284" i="6"/>
  <c r="D302" i="6"/>
  <c r="L302" i="6"/>
  <c r="P298" i="6"/>
  <c r="E302" i="6"/>
  <c r="I302" i="6"/>
  <c r="L134" i="6"/>
  <c r="H318" i="3"/>
  <c r="P10" i="6"/>
  <c r="H64" i="6"/>
  <c r="F83" i="6"/>
  <c r="K83" i="6"/>
  <c r="F284" i="6"/>
  <c r="D48" i="6"/>
  <c r="J318" i="3"/>
  <c r="H318" i="6"/>
  <c r="P313" i="6"/>
  <c r="J318" i="6"/>
  <c r="E318" i="6"/>
  <c r="P311" i="6"/>
  <c r="K318" i="6"/>
  <c r="I318" i="6"/>
  <c r="G318" i="6"/>
  <c r="P314" i="6"/>
  <c r="P309" i="6"/>
  <c r="P317" i="6"/>
  <c r="F318" i="6"/>
  <c r="K302" i="6"/>
  <c r="P296" i="6"/>
  <c r="P300" i="6"/>
  <c r="M302" i="6"/>
  <c r="P302" i="6" s="1"/>
  <c r="H302" i="6"/>
  <c r="P291" i="6"/>
  <c r="P294" i="6"/>
  <c r="G302" i="6"/>
  <c r="K284" i="6"/>
  <c r="P276" i="6"/>
  <c r="E284" i="6"/>
  <c r="G284" i="6"/>
  <c r="P283" i="6"/>
  <c r="P271" i="6"/>
  <c r="P273" i="6"/>
  <c r="P275" i="6"/>
  <c r="P277" i="6"/>
  <c r="I284" i="6"/>
  <c r="P281" i="6"/>
  <c r="H284" i="6"/>
  <c r="P252" i="6"/>
  <c r="P244" i="6"/>
  <c r="P236" i="6"/>
  <c r="P228" i="6"/>
  <c r="P220" i="6"/>
  <c r="P245" i="6"/>
  <c r="E261" i="6"/>
  <c r="I261" i="6"/>
  <c r="K261" i="6"/>
  <c r="P215" i="6"/>
  <c r="D261" i="6"/>
  <c r="H261" i="6"/>
  <c r="J261" i="6"/>
  <c r="P249" i="6"/>
  <c r="P257" i="6"/>
  <c r="P217" i="6"/>
  <c r="P235" i="6"/>
  <c r="P251" i="6"/>
  <c r="P219" i="6"/>
  <c r="P237" i="6"/>
  <c r="P253" i="6"/>
  <c r="P221" i="6"/>
  <c r="P241" i="6"/>
  <c r="P227" i="6"/>
  <c r="P243" i="6"/>
  <c r="P259" i="6"/>
  <c r="P255" i="6"/>
  <c r="P229" i="6"/>
  <c r="J205" i="6"/>
  <c r="L205" i="6"/>
  <c r="D205" i="6"/>
  <c r="K205" i="6"/>
  <c r="P203" i="6"/>
  <c r="P204" i="6"/>
  <c r="P199" i="6"/>
  <c r="P202" i="6"/>
  <c r="M205" i="6"/>
  <c r="P200" i="6"/>
  <c r="F205" i="6"/>
  <c r="P191" i="6"/>
  <c r="P187" i="6"/>
  <c r="P179" i="6"/>
  <c r="P188" i="6"/>
  <c r="E192" i="6"/>
  <c r="G192" i="6"/>
  <c r="I192" i="6"/>
  <c r="K192" i="6"/>
  <c r="D192" i="6"/>
  <c r="F192" i="6"/>
  <c r="L192" i="6"/>
  <c r="P172" i="6"/>
  <c r="P173" i="6"/>
  <c r="H192" i="6"/>
  <c r="P180" i="6"/>
  <c r="P163" i="6"/>
  <c r="P181" i="6"/>
  <c r="P164" i="6"/>
  <c r="P186" i="6"/>
  <c r="P148" i="6"/>
  <c r="O148" i="6"/>
  <c r="P152" i="6"/>
  <c r="P123" i="6"/>
  <c r="H134" i="6"/>
  <c r="I134" i="6"/>
  <c r="M134" i="6"/>
  <c r="P134" i="6" s="1"/>
  <c r="P108" i="6"/>
  <c r="P112" i="6"/>
  <c r="P113" i="6"/>
  <c r="F116" i="6"/>
  <c r="E102" i="6"/>
  <c r="P99" i="6"/>
  <c r="P100" i="6"/>
  <c r="P96" i="6"/>
  <c r="G83" i="6"/>
  <c r="I83" i="6"/>
  <c r="P76" i="6"/>
  <c r="P75" i="6"/>
  <c r="K64" i="6"/>
  <c r="P63" i="6"/>
  <c r="P61" i="6"/>
  <c r="P58" i="6"/>
  <c r="E64" i="6"/>
  <c r="P59" i="6"/>
  <c r="P60" i="6"/>
  <c r="G64" i="6"/>
  <c r="D64" i="6"/>
  <c r="F64" i="6"/>
  <c r="I48" i="6"/>
  <c r="G48" i="6"/>
  <c r="P26" i="6"/>
  <c r="I33" i="6"/>
  <c r="P11" i="6"/>
  <c r="G33" i="6"/>
  <c r="P8" i="6"/>
  <c r="P19" i="6"/>
  <c r="F48" i="6"/>
  <c r="P44" i="6"/>
  <c r="J64" i="6"/>
  <c r="D83" i="6"/>
  <c r="L83" i="6"/>
  <c r="P73" i="6"/>
  <c r="F102" i="6"/>
  <c r="H33" i="6"/>
  <c r="P12" i="6"/>
  <c r="P27" i="6"/>
  <c r="K48" i="6"/>
  <c r="I64" i="6"/>
  <c r="E83" i="6"/>
  <c r="P78" i="6"/>
  <c r="P81" i="6"/>
  <c r="G102" i="6"/>
  <c r="P97" i="6"/>
  <c r="P20" i="6"/>
  <c r="P45" i="6"/>
  <c r="P74" i="6"/>
  <c r="H102" i="6"/>
  <c r="P101" i="6"/>
  <c r="P142" i="6"/>
  <c r="F33" i="6"/>
  <c r="P7" i="6"/>
  <c r="P13" i="6"/>
  <c r="P28" i="6"/>
  <c r="P98" i="6"/>
  <c r="K33" i="6"/>
  <c r="P21" i="6"/>
  <c r="H48" i="6"/>
  <c r="P91" i="6"/>
  <c r="D33" i="6"/>
  <c r="L33" i="6"/>
  <c r="P29" i="6"/>
  <c r="K102" i="6"/>
  <c r="P47" i="6"/>
  <c r="P41" i="6"/>
  <c r="P46" i="6"/>
  <c r="P40" i="6"/>
  <c r="M48" i="6"/>
  <c r="P48" i="6" s="1"/>
  <c r="E33" i="6"/>
  <c r="P31" i="6"/>
  <c r="P18" i="6"/>
  <c r="P43" i="6"/>
  <c r="J83" i="6"/>
  <c r="P178" i="6"/>
  <c r="P242" i="6"/>
  <c r="P258" i="6"/>
  <c r="P419" i="6"/>
  <c r="M64" i="6"/>
  <c r="P64" i="6" s="1"/>
  <c r="M102" i="6"/>
  <c r="P102" i="6" s="1"/>
  <c r="P114" i="6"/>
  <c r="P129" i="6"/>
  <c r="M153" i="6"/>
  <c r="P153" i="6" s="1"/>
  <c r="P165" i="6"/>
  <c r="M192" i="6"/>
  <c r="P192" i="6" s="1"/>
  <c r="P213" i="6"/>
  <c r="P269" i="6"/>
  <c r="P292" i="6"/>
  <c r="P315" i="6"/>
  <c r="M318" i="6"/>
  <c r="P318" i="6" s="1"/>
  <c r="P330" i="6"/>
  <c r="P338" i="6"/>
  <c r="P346" i="6"/>
  <c r="P354" i="6"/>
  <c r="P376" i="6"/>
  <c r="P391" i="6"/>
  <c r="P170" i="6"/>
  <c r="P274" i="6"/>
  <c r="P312" i="6"/>
  <c r="P335" i="6"/>
  <c r="P16" i="6"/>
  <c r="P24" i="6"/>
  <c r="P32" i="6"/>
  <c r="P56" i="6"/>
  <c r="P71" i="6"/>
  <c r="P79" i="6"/>
  <c r="P94" i="6"/>
  <c r="P109" i="6"/>
  <c r="P124" i="6"/>
  <c r="P132" i="6"/>
  <c r="P160" i="6"/>
  <c r="P168" i="6"/>
  <c r="P176" i="6"/>
  <c r="P184" i="6"/>
  <c r="P216" i="6"/>
  <c r="P224" i="6"/>
  <c r="P232" i="6"/>
  <c r="P240" i="6"/>
  <c r="P248" i="6"/>
  <c r="P256" i="6"/>
  <c r="P272" i="6"/>
  <c r="P280" i="6"/>
  <c r="P295" i="6"/>
  <c r="P310" i="6"/>
  <c r="P333" i="6"/>
  <c r="P349" i="6"/>
  <c r="P364" i="6"/>
  <c r="P379" i="6"/>
  <c r="P394" i="6"/>
  <c r="P402" i="6"/>
  <c r="P162" i="6"/>
  <c r="P234" i="6"/>
  <c r="P250" i="6"/>
  <c r="P82" i="6"/>
  <c r="P89" i="6"/>
  <c r="O122" i="6"/>
  <c r="P290" i="6"/>
  <c r="O308" i="6"/>
  <c r="M339" i="6"/>
  <c r="P339" i="6" s="1"/>
  <c r="O362" i="6"/>
  <c r="P389" i="6"/>
  <c r="P226" i="6"/>
  <c r="P14" i="6"/>
  <c r="P22" i="6"/>
  <c r="P30" i="6"/>
  <c r="M33" i="6"/>
  <c r="P62" i="6"/>
  <c r="P77" i="6"/>
  <c r="P92" i="6"/>
  <c r="P115" i="6"/>
  <c r="P122" i="6"/>
  <c r="P151" i="6"/>
  <c r="P166" i="6"/>
  <c r="P174" i="6"/>
  <c r="P182" i="6"/>
  <c r="P190" i="6"/>
  <c r="P214" i="6"/>
  <c r="P222" i="6"/>
  <c r="P230" i="6"/>
  <c r="P238" i="6"/>
  <c r="P246" i="6"/>
  <c r="P254" i="6"/>
  <c r="P270" i="6"/>
  <c r="P278" i="6"/>
  <c r="P293" i="6"/>
  <c r="P301" i="6"/>
  <c r="P308" i="6"/>
  <c r="P316" i="6"/>
  <c r="P331" i="6"/>
  <c r="P347" i="6"/>
  <c r="P355" i="6"/>
  <c r="P377" i="6"/>
  <c r="P392" i="6"/>
  <c r="P400" i="6"/>
  <c r="P415" i="6"/>
  <c r="M261" i="6"/>
  <c r="P261" i="6" s="1"/>
  <c r="P282" i="6"/>
  <c r="P327" i="6"/>
  <c r="P9" i="6"/>
  <c r="P57" i="6"/>
  <c r="P72" i="6"/>
  <c r="P80" i="6"/>
  <c r="M83" i="6"/>
  <c r="P95" i="6"/>
  <c r="P110" i="6"/>
  <c r="P125" i="6"/>
  <c r="P133" i="6"/>
  <c r="P161" i="6"/>
  <c r="P169" i="6"/>
  <c r="P177" i="6"/>
  <c r="P185" i="6"/>
  <c r="O212" i="6"/>
  <c r="P225" i="6"/>
  <c r="O268" i="6"/>
  <c r="M284" i="6"/>
  <c r="P284" i="6" s="1"/>
  <c r="O375" i="6"/>
  <c r="M383" i="6"/>
  <c r="P383" i="6" s="1"/>
  <c r="P218" i="6"/>
  <c r="P297" i="6"/>
  <c r="P17" i="6"/>
  <c r="P25" i="6"/>
  <c r="O55" i="6"/>
  <c r="P90" i="6"/>
  <c r="O108" i="6"/>
  <c r="M116" i="6"/>
  <c r="P116" i="6" s="1"/>
  <c r="P149" i="6"/>
  <c r="O159" i="6"/>
  <c r="P212" i="6"/>
  <c r="P268" i="6"/>
  <c r="P299" i="6"/>
  <c r="P329" i="6"/>
  <c r="P337" i="6"/>
  <c r="P353" i="6"/>
  <c r="M356" i="6"/>
  <c r="P356" i="6" s="1"/>
  <c r="P375" i="6"/>
  <c r="M424" i="6"/>
  <c r="P424" i="6" s="1"/>
  <c r="P126" i="6"/>
  <c r="P15" i="6"/>
  <c r="P23" i="6"/>
  <c r="P55" i="6"/>
  <c r="P70" i="6"/>
  <c r="P93" i="6"/>
  <c r="P131" i="6"/>
  <c r="P159" i="6"/>
  <c r="P167" i="6"/>
  <c r="P175" i="6"/>
  <c r="P183" i="6"/>
  <c r="P223" i="6"/>
  <c r="P231" i="6"/>
  <c r="P239" i="6"/>
  <c r="P247" i="6"/>
  <c r="P393" i="6"/>
  <c r="P401" i="6"/>
  <c r="D318" i="4"/>
  <c r="D318" i="3"/>
  <c r="F318" i="3"/>
  <c r="N318" i="3"/>
  <c r="E317" i="2"/>
  <c r="G317" i="2"/>
  <c r="H317" i="2"/>
  <c r="I317" i="2"/>
  <c r="J317" i="2"/>
  <c r="J318" i="2" s="1"/>
  <c r="M317" i="2"/>
  <c r="M322" i="2" s="1"/>
  <c r="L317" i="2"/>
  <c r="F317" i="2"/>
  <c r="J317" i="1"/>
  <c r="D317" i="1"/>
  <c r="D318" i="1" s="1"/>
  <c r="C317" i="1"/>
  <c r="K317" i="1"/>
  <c r="E317" i="1"/>
  <c r="M317" i="1"/>
  <c r="M322" i="1" s="1"/>
  <c r="H317" i="1"/>
  <c r="I317" i="1"/>
  <c r="F317" i="1"/>
  <c r="N317" i="1"/>
  <c r="G317" i="1"/>
  <c r="P83" i="8" l="1"/>
  <c r="P205" i="6"/>
  <c r="F318" i="2"/>
  <c r="P83" i="6"/>
  <c r="P33" i="6"/>
  <c r="N317" i="2"/>
  <c r="H318" i="2"/>
  <c r="D317" i="2"/>
  <c r="D318" i="2" s="1"/>
  <c r="N322" i="1"/>
  <c r="N318" i="1"/>
  <c r="F318" i="1"/>
  <c r="J318" i="1"/>
  <c r="H318" i="1"/>
  <c r="N322" i="2" l="1"/>
  <c r="N318" i="2"/>
</calcChain>
</file>

<file path=xl/sharedStrings.xml><?xml version="1.0" encoding="utf-8"?>
<sst xmlns="http://schemas.openxmlformats.org/spreadsheetml/2006/main" count="3339" uniqueCount="650">
  <si>
    <t>Bilaga 1 - Kostnad fördelad per nyttighet i kr/kvm inkl moms</t>
  </si>
  <si>
    <t>Avfall</t>
  </si>
  <si>
    <t>VA</t>
  </si>
  <si>
    <t>El (total)</t>
  </si>
  <si>
    <t>Fjärrvärme</t>
  </si>
  <si>
    <t>Medel Fjärrvärme</t>
  </si>
  <si>
    <t>Total (el total)</t>
  </si>
  <si>
    <t>Län</t>
  </si>
  <si>
    <t>Kommun</t>
  </si>
  <si>
    <t>2023</t>
  </si>
  <si>
    <t>2024</t>
  </si>
  <si>
    <t>Stockholms län</t>
  </si>
  <si>
    <t>Upplands Väsby</t>
  </si>
  <si>
    <t>Vallentuna</t>
  </si>
  <si>
    <t>Österåker</t>
  </si>
  <si>
    <t>Värmdö</t>
  </si>
  <si>
    <t>Järfälla</t>
  </si>
  <si>
    <t>Ekerö</t>
  </si>
  <si>
    <t>Huddinge</t>
  </si>
  <si>
    <t>Botkyrka</t>
  </si>
  <si>
    <t>Salem</t>
  </si>
  <si>
    <t>Haninge</t>
  </si>
  <si>
    <t>Tyresö</t>
  </si>
  <si>
    <t>Upplands Bro</t>
  </si>
  <si>
    <t>Nykvarn</t>
  </si>
  <si>
    <t>Täby</t>
  </si>
  <si>
    <t>Danderyd</t>
  </si>
  <si>
    <t>Sollentuna</t>
  </si>
  <si>
    <t>Stockholm</t>
  </si>
  <si>
    <t>Södertälje</t>
  </si>
  <si>
    <t>Nacka</t>
  </si>
  <si>
    <t>Sundbyberg</t>
  </si>
  <si>
    <t>Solna</t>
  </si>
  <si>
    <t>Lidingö</t>
  </si>
  <si>
    <t>Vaxholm</t>
  </si>
  <si>
    <t>Norrtälje</t>
  </si>
  <si>
    <t>Sigtuna</t>
  </si>
  <si>
    <t>Nynäshamn</t>
  </si>
  <si>
    <t>Uppsala län</t>
  </si>
  <si>
    <t>Håbo</t>
  </si>
  <si>
    <t>Älvkarleby</t>
  </si>
  <si>
    <t>Knivsta</t>
  </si>
  <si>
    <t>Heby</t>
  </si>
  <si>
    <t>Tierp</t>
  </si>
  <si>
    <t>Uppsala</t>
  </si>
  <si>
    <t>Enköping</t>
  </si>
  <si>
    <t>Östhammar</t>
  </si>
  <si>
    <t>Södermanlands län</t>
  </si>
  <si>
    <t>Vingåker</t>
  </si>
  <si>
    <t>Gnesta</t>
  </si>
  <si>
    <t>Nyköping</t>
  </si>
  <si>
    <t>Oxelösund</t>
  </si>
  <si>
    <t>Flen</t>
  </si>
  <si>
    <t>Katrineholm</t>
  </si>
  <si>
    <t>Eskilstuna</t>
  </si>
  <si>
    <t>Strängnäs</t>
  </si>
  <si>
    <t>Trosa</t>
  </si>
  <si>
    <t>Östergötlands län</t>
  </si>
  <si>
    <t>Ödeshög</t>
  </si>
  <si>
    <t>Ydre</t>
  </si>
  <si>
    <t>Kinda</t>
  </si>
  <si>
    <t>Boxholm</t>
  </si>
  <si>
    <t>Åtvidaberg</t>
  </si>
  <si>
    <t>Finspång</t>
  </si>
  <si>
    <t>Valdemarsvik</t>
  </si>
  <si>
    <t>Linköping</t>
  </si>
  <si>
    <t>Norrköping</t>
  </si>
  <si>
    <t>Söderköping</t>
  </si>
  <si>
    <t>Motala</t>
  </si>
  <si>
    <t>Vadstena</t>
  </si>
  <si>
    <t>Mjölby</t>
  </si>
  <si>
    <t>Jönköpings län</t>
  </si>
  <si>
    <t>Aneby</t>
  </si>
  <si>
    <t>Gnosjö</t>
  </si>
  <si>
    <t>Gislaved</t>
  </si>
  <si>
    <t>Vaggeryd</t>
  </si>
  <si>
    <t>Jönköping</t>
  </si>
  <si>
    <t>Nässjö</t>
  </si>
  <si>
    <t>Värnamo</t>
  </si>
  <si>
    <t>Sävsjö</t>
  </si>
  <si>
    <t>Vetlanda</t>
  </si>
  <si>
    <t>Eksjö</t>
  </si>
  <si>
    <t>Tranås</t>
  </si>
  <si>
    <t>Mullsjö</t>
  </si>
  <si>
    <t>Habo</t>
  </si>
  <si>
    <t>Kronobergs län</t>
  </si>
  <si>
    <t>Uppvidinge</t>
  </si>
  <si>
    <t>Lessebo</t>
  </si>
  <si>
    <t>Tingsryd</t>
  </si>
  <si>
    <t>Alvesta</t>
  </si>
  <si>
    <t>Älmhult</t>
  </si>
  <si>
    <t>Markaryd</t>
  </si>
  <si>
    <t>Växjö</t>
  </si>
  <si>
    <t>Ljungby</t>
  </si>
  <si>
    <t>Kalmar &amp; Gotlands län</t>
  </si>
  <si>
    <t>Högsby</t>
  </si>
  <si>
    <t>Torsås</t>
  </si>
  <si>
    <t>Mörbylånga</t>
  </si>
  <si>
    <t>Hultsfred</t>
  </si>
  <si>
    <t>Mönsterås</t>
  </si>
  <si>
    <t>Emmaboda</t>
  </si>
  <si>
    <t>Kalmar</t>
  </si>
  <si>
    <t>Nybro</t>
  </si>
  <si>
    <t>Oskarshamn</t>
  </si>
  <si>
    <t>Västervik</t>
  </si>
  <si>
    <t>Vimmerby</t>
  </si>
  <si>
    <t>Borgholm</t>
  </si>
  <si>
    <t>Gotland</t>
  </si>
  <si>
    <t>Blekinge län</t>
  </si>
  <si>
    <t>Olofström</t>
  </si>
  <si>
    <t>Karlshamn</t>
  </si>
  <si>
    <t>Ronneby</t>
  </si>
  <si>
    <t>Karlskrona</t>
  </si>
  <si>
    <t>Sölvesborg</t>
  </si>
  <si>
    <t>Skåne län</t>
  </si>
  <si>
    <t>Östra Göinge</t>
  </si>
  <si>
    <t>Örkelljunga</t>
  </si>
  <si>
    <t>Tomelilla</t>
  </si>
  <si>
    <t>Bromölla</t>
  </si>
  <si>
    <t>Osby</t>
  </si>
  <si>
    <t>Perstorp</t>
  </si>
  <si>
    <t>Klippan</t>
  </si>
  <si>
    <t>Åstorp</t>
  </si>
  <si>
    <t>Båstad</t>
  </si>
  <si>
    <t>Kristianstad</t>
  </si>
  <si>
    <t>Simrishamn</t>
  </si>
  <si>
    <t>Ängelholm</t>
  </si>
  <si>
    <t>Hässleholm</t>
  </si>
  <si>
    <t>Svalöv</t>
  </si>
  <si>
    <t>Staffanstorp</t>
  </si>
  <si>
    <t>Burlöv</t>
  </si>
  <si>
    <t>Vellinge</t>
  </si>
  <si>
    <t>Bjuv</t>
  </si>
  <si>
    <t>Kävlinge</t>
  </si>
  <si>
    <t>Lomma</t>
  </si>
  <si>
    <t>Svedala</t>
  </si>
  <si>
    <t>Skurup</t>
  </si>
  <si>
    <t>Sjöbo</t>
  </si>
  <si>
    <t>Hörby</t>
  </si>
  <si>
    <t>Höör</t>
  </si>
  <si>
    <t>Malmö</t>
  </si>
  <si>
    <t>Lund</t>
  </si>
  <si>
    <t>Landskrona</t>
  </si>
  <si>
    <t>Helsingborg</t>
  </si>
  <si>
    <t>Höganäs</t>
  </si>
  <si>
    <t>Eslöv</t>
  </si>
  <si>
    <t>Ystad</t>
  </si>
  <si>
    <t>Trelleborg</t>
  </si>
  <si>
    <t>Hallands län</t>
  </si>
  <si>
    <t>Hylte</t>
  </si>
  <si>
    <t>Halmstad</t>
  </si>
  <si>
    <t>Laholm</t>
  </si>
  <si>
    <t>Falkenberg</t>
  </si>
  <si>
    <t>Varberg</t>
  </si>
  <si>
    <t>Kungsbacka</t>
  </si>
  <si>
    <t>Västra Götalands län</t>
  </si>
  <si>
    <t>Härryda</t>
  </si>
  <si>
    <t>Partille</t>
  </si>
  <si>
    <t>Öckerö</t>
  </si>
  <si>
    <t>Stenungsund</t>
  </si>
  <si>
    <t>Tjörn</t>
  </si>
  <si>
    <t>Orust</t>
  </si>
  <si>
    <t>Sotenäs</t>
  </si>
  <si>
    <t>Munkedal</t>
  </si>
  <si>
    <t>Tanum</t>
  </si>
  <si>
    <t>Göteborg</t>
  </si>
  <si>
    <t>Mölndal</t>
  </si>
  <si>
    <t>Kungälv</t>
  </si>
  <si>
    <t>Lysekil</t>
  </si>
  <si>
    <t>Uddevalla</t>
  </si>
  <si>
    <t>Strömstad</t>
  </si>
  <si>
    <t>Dals Ed</t>
  </si>
  <si>
    <t>Färgelanda</t>
  </si>
  <si>
    <t>Ale</t>
  </si>
  <si>
    <t>Lerum</t>
  </si>
  <si>
    <t>Vårgårda</t>
  </si>
  <si>
    <t>Bollebygd</t>
  </si>
  <si>
    <t>Tranemo</t>
  </si>
  <si>
    <t>Bengtsfors</t>
  </si>
  <si>
    <t>Mellerud</t>
  </si>
  <si>
    <t>Lilla Edet</t>
  </si>
  <si>
    <t>Mark</t>
  </si>
  <si>
    <t>Svenljunga</t>
  </si>
  <si>
    <t>Herrljunga</t>
  </si>
  <si>
    <t>Vänersborg</t>
  </si>
  <si>
    <t>Trollhättan</t>
  </si>
  <si>
    <t>Alingsås</t>
  </si>
  <si>
    <t>Borås</t>
  </si>
  <si>
    <t>Ulricehamn</t>
  </si>
  <si>
    <t>Åmål</t>
  </si>
  <si>
    <t>Grästorp</t>
  </si>
  <si>
    <t>Essunga</t>
  </si>
  <si>
    <t>Karlsborg</t>
  </si>
  <si>
    <t>Gullspång</t>
  </si>
  <si>
    <t>Vara</t>
  </si>
  <si>
    <t>Götene</t>
  </si>
  <si>
    <t>Tibro</t>
  </si>
  <si>
    <t>Töreboda</t>
  </si>
  <si>
    <t>Mariestad</t>
  </si>
  <si>
    <t>Lidköping</t>
  </si>
  <si>
    <t>Skara</t>
  </si>
  <si>
    <t>Skövde</t>
  </si>
  <si>
    <t>Hjo</t>
  </si>
  <si>
    <t>Tidaholm</t>
  </si>
  <si>
    <t>Falköping</t>
  </si>
  <si>
    <t>Värmlands län</t>
  </si>
  <si>
    <t>Kil</t>
  </si>
  <si>
    <t>Eda</t>
  </si>
  <si>
    <t>Torsby</t>
  </si>
  <si>
    <t>Storfors</t>
  </si>
  <si>
    <t>Hammarö</t>
  </si>
  <si>
    <t>Munkfors</t>
  </si>
  <si>
    <t>Forshaga</t>
  </si>
  <si>
    <t>Grums</t>
  </si>
  <si>
    <t>Årjäng</t>
  </si>
  <si>
    <t>Sunne</t>
  </si>
  <si>
    <t>Karlstad</t>
  </si>
  <si>
    <t>Kristinehamn</t>
  </si>
  <si>
    <t>Filipstad</t>
  </si>
  <si>
    <t>Hagfors</t>
  </si>
  <si>
    <t>Arvika</t>
  </si>
  <si>
    <t>Säffle</t>
  </si>
  <si>
    <t>Örebro län</t>
  </si>
  <si>
    <t>Lekeberg</t>
  </si>
  <si>
    <t>Laxå</t>
  </si>
  <si>
    <t>Hallsberg</t>
  </si>
  <si>
    <t>Degerfors</t>
  </si>
  <si>
    <t>Hällefors</t>
  </si>
  <si>
    <t>Ljusnarsberg</t>
  </si>
  <si>
    <t>Örebro</t>
  </si>
  <si>
    <t>Kumla</t>
  </si>
  <si>
    <t>Askersund</t>
  </si>
  <si>
    <t>Karlskoga</t>
  </si>
  <si>
    <t>Nora</t>
  </si>
  <si>
    <t>Lindesberg</t>
  </si>
  <si>
    <t>Västmanlands län</t>
  </si>
  <si>
    <t>Skinnskatteberg</t>
  </si>
  <si>
    <t>Surahammar</t>
  </si>
  <si>
    <t>Kungsör</t>
  </si>
  <si>
    <t>Hallstahammar</t>
  </si>
  <si>
    <t>Norberg</t>
  </si>
  <si>
    <t>Västerås</t>
  </si>
  <si>
    <t>Sala</t>
  </si>
  <si>
    <t>Fagersta</t>
  </si>
  <si>
    <t>Köping</t>
  </si>
  <si>
    <t>Arboga</t>
  </si>
  <si>
    <t>Dalarna län</t>
  </si>
  <si>
    <t>Vansbro</t>
  </si>
  <si>
    <t>Malung-Sälen</t>
  </si>
  <si>
    <t>Malung</t>
  </si>
  <si>
    <t>Gagnef</t>
  </si>
  <si>
    <t>Leksand</t>
  </si>
  <si>
    <t>Rättvik</t>
  </si>
  <si>
    <t>Orsa</t>
  </si>
  <si>
    <t>Älvdalen</t>
  </si>
  <si>
    <t>Smedjebacken</t>
  </si>
  <si>
    <t>Mora</t>
  </si>
  <si>
    <t>Falun</t>
  </si>
  <si>
    <t>Borlänge</t>
  </si>
  <si>
    <t>Säter</t>
  </si>
  <si>
    <t>Hedemora</t>
  </si>
  <si>
    <t>Avesta</t>
  </si>
  <si>
    <t>Ludvika</t>
  </si>
  <si>
    <t>Gävleborgs län</t>
  </si>
  <si>
    <t>Ockelbo</t>
  </si>
  <si>
    <t>Hofors</t>
  </si>
  <si>
    <t>Ovanåker</t>
  </si>
  <si>
    <t>Nordanstig</t>
  </si>
  <si>
    <t>Ljusdal</t>
  </si>
  <si>
    <t>Gävle</t>
  </si>
  <si>
    <t>Sandviken</t>
  </si>
  <si>
    <t>Söderhamn</t>
  </si>
  <si>
    <t>Bollnäs</t>
  </si>
  <si>
    <t>Hudiksvall</t>
  </si>
  <si>
    <t>Västernorrlands län</t>
  </si>
  <si>
    <t>Ånge</t>
  </si>
  <si>
    <t>Timrå</t>
  </si>
  <si>
    <t>Härnösand</t>
  </si>
  <si>
    <t>Sundsvall</t>
  </si>
  <si>
    <t>Kramfors</t>
  </si>
  <si>
    <t>Sollefteå</t>
  </si>
  <si>
    <t>Örnsköldsvik</t>
  </si>
  <si>
    <t>Jämtlands län</t>
  </si>
  <si>
    <t>Ragunda</t>
  </si>
  <si>
    <t>Bräcke</t>
  </si>
  <si>
    <t>Krokom</t>
  </si>
  <si>
    <t>Strömsund</t>
  </si>
  <si>
    <t>Åre</t>
  </si>
  <si>
    <t>Berg</t>
  </si>
  <si>
    <t>Härjedalen</t>
  </si>
  <si>
    <t>Östersund</t>
  </si>
  <si>
    <t>Västerbottens län</t>
  </si>
  <si>
    <t>Nordmaling</t>
  </si>
  <si>
    <t>Bjurholm</t>
  </si>
  <si>
    <t>Vindeln</t>
  </si>
  <si>
    <t>Robertsfors</t>
  </si>
  <si>
    <t>Norsjö</t>
  </si>
  <si>
    <t>Malå</t>
  </si>
  <si>
    <t>Storuman</t>
  </si>
  <si>
    <t>Sorsele</t>
  </si>
  <si>
    <t>Dorotea</t>
  </si>
  <si>
    <t>Vännäs</t>
  </si>
  <si>
    <t>Vilhelmina</t>
  </si>
  <si>
    <t>Åsele</t>
  </si>
  <si>
    <t>Umeå</t>
  </si>
  <si>
    <t>Lycksele</t>
  </si>
  <si>
    <t>Skellefteå</t>
  </si>
  <si>
    <t>Norrbottens län</t>
  </si>
  <si>
    <t>Arvidsjaur</t>
  </si>
  <si>
    <t>Arjeplog</t>
  </si>
  <si>
    <t>Jokkmokk</t>
  </si>
  <si>
    <t>Överkalix</t>
  </si>
  <si>
    <t>Kalix</t>
  </si>
  <si>
    <t>Övertorneå</t>
  </si>
  <si>
    <t>Pajala</t>
  </si>
  <si>
    <t>Gällivare</t>
  </si>
  <si>
    <t>Älvsbyn</t>
  </si>
  <si>
    <t>Luleå</t>
  </si>
  <si>
    <t>Piteå</t>
  </si>
  <si>
    <t>Boden</t>
  </si>
  <si>
    <t>Haparanda</t>
  </si>
  <si>
    <t>Kiruna</t>
  </si>
  <si>
    <t>RIKET</t>
  </si>
  <si>
    <t>MEDEL</t>
  </si>
  <si>
    <t>Bilaga 2b - Kostnad fördelad per nyttighet i kr/kvm inkl moms OBS! Endast med elnät!</t>
  </si>
  <si>
    <t>Elnät</t>
  </si>
  <si>
    <t>Total (endast m elnät)</t>
  </si>
  <si>
    <t>Bilaga 2 - Kostnad fördelad per nyttighet i kr/månad och lägenhet inkl moms</t>
  </si>
  <si>
    <t>Bilaga 2b - Kostnad fördelad per nyttighet i kr/månad och lägenhet inkl moms OBS! Endast med elnät!</t>
  </si>
  <si>
    <t>Bilaga 3</t>
  </si>
  <si>
    <t>Kommunalskatt       år 2024                 exkl. kyrkoavgift</t>
  </si>
  <si>
    <t>Folkmängd 20231231</t>
  </si>
  <si>
    <r>
      <t>Avfall 2023 ny def*(800 l/v)</t>
    </r>
    <r>
      <rPr>
        <sz val="8"/>
        <rFont val="Arial"/>
        <family val="2"/>
      </rPr>
      <t xml:space="preserve"> kr/m2 inkl moms</t>
    </r>
  </si>
  <si>
    <r>
      <t>Avfall 2023 (1200 l/v)</t>
    </r>
    <r>
      <rPr>
        <sz val="8"/>
        <rFont val="Arial"/>
        <family val="2"/>
      </rPr>
      <t xml:space="preserve"> kr/m2 inkl moms</t>
    </r>
  </si>
  <si>
    <t>Fjärrvärmeföretag 2024</t>
  </si>
  <si>
    <t>Fjärrvärme kr per MWh inkl moms</t>
  </si>
  <si>
    <t>Elnätföretag 2024</t>
  </si>
  <si>
    <t>Elnätspris          öre per kWh        inkl moms</t>
  </si>
  <si>
    <t>Stockholm Exergi AB</t>
  </si>
  <si>
    <t>E.ON Energidistribution AB</t>
  </si>
  <si>
    <t>E.ON Energiinfrastruktur AB</t>
  </si>
  <si>
    <t>Ellevio AB</t>
  </si>
  <si>
    <t>Vattenfall AB</t>
  </si>
  <si>
    <t>Vattenfall Eldistribution AB</t>
  </si>
  <si>
    <t>Ekerö Solör Bioenergi AB</t>
  </si>
  <si>
    <t>Södertörns Fjärrvärme AB</t>
  </si>
  <si>
    <t>Telge Nät AB</t>
  </si>
  <si>
    <t>Norrenergi AB</t>
  </si>
  <si>
    <t>Sollentuna Energi &amp; Miljö AB</t>
  </si>
  <si>
    <t>Sollentuna Energi och Miljö AB</t>
  </si>
  <si>
    <t>Nacka Energi AB</t>
  </si>
  <si>
    <t>Adven Sverige AB</t>
  </si>
  <si>
    <t>Norrtälje Energi AB</t>
  </si>
  <si>
    <t>Bionär Närvärme AB</t>
  </si>
  <si>
    <t>Sala-Heby Energi AB</t>
  </si>
  <si>
    <t>Sala-Heby Energi Elnät AB</t>
  </si>
  <si>
    <t>Tierps Fjärrvärme AB</t>
  </si>
  <si>
    <t>Ena Energi AB</t>
  </si>
  <si>
    <t>Nevel AB</t>
  </si>
  <si>
    <t>Solör Bioenergi Fjärrvärme AB</t>
  </si>
  <si>
    <t>Oxelö Energi AB</t>
  </si>
  <si>
    <t>Tekniska Verken i Linköping AB</t>
  </si>
  <si>
    <t>Tekniska verken Katrineholm Nät AB</t>
  </si>
  <si>
    <t>Eskilstuna Energi &amp; Miljö AB</t>
  </si>
  <si>
    <t>Eskilstuna Energi och Miljö Elnät AB</t>
  </si>
  <si>
    <t>Solör Bioenergi Strängnäs AB</t>
  </si>
  <si>
    <t>SEVAB Nät AB</t>
  </si>
  <si>
    <t>Statkraft Värme AB</t>
  </si>
  <si>
    <t>Solör Bioenergi Agrovärme AB</t>
  </si>
  <si>
    <t>Ydre Kommun</t>
  </si>
  <si>
    <t>Finspångs Tekniska Verk AB</t>
  </si>
  <si>
    <t>Tekniska verken Linköping Nät AB</t>
  </si>
  <si>
    <t>Navirum Energi AB</t>
  </si>
  <si>
    <t>Mjölby-Svartådalen Energi AB</t>
  </si>
  <si>
    <t>Mjölby Kraftnät AB</t>
  </si>
  <si>
    <t>Aneby Miljö &amp; Vatten AB</t>
  </si>
  <si>
    <t>Gislaved Energi AB</t>
  </si>
  <si>
    <t>Gislaved Energi Elnät AB</t>
  </si>
  <si>
    <t>Vaggeryds Energi AB</t>
  </si>
  <si>
    <t>Vaggeryds Elverk AB</t>
  </si>
  <si>
    <t>Jönköping Energi AB</t>
  </si>
  <si>
    <t>Jönköping Energinät AB</t>
  </si>
  <si>
    <t>Nässjö Affärsverk AB</t>
  </si>
  <si>
    <t>Nässjö Affärsverk Elnät AB</t>
  </si>
  <si>
    <t>Värnamo Energi AB</t>
  </si>
  <si>
    <t>Värnamo Elnät AB</t>
  </si>
  <si>
    <t>Njudung Energi Sävsjö AB</t>
  </si>
  <si>
    <t>Njudung Energi Vetlanda AB</t>
  </si>
  <si>
    <t>Njudung Vetlanda Elnät AB</t>
  </si>
  <si>
    <t>Eksjö Energi AB</t>
  </si>
  <si>
    <t>Eksjö Elnät AB</t>
  </si>
  <si>
    <t>Tranås Energi AB</t>
  </si>
  <si>
    <t>Tranås Energi Elnät AB</t>
  </si>
  <si>
    <t>Mullsjö Energi &amp; Miljö AB</t>
  </si>
  <si>
    <t>Habo Energi AB</t>
  </si>
  <si>
    <t>Habo Kraft AB</t>
  </si>
  <si>
    <t>Lessebo Fjärrvärme AB</t>
  </si>
  <si>
    <t>Tingsryds Energi AB</t>
  </si>
  <si>
    <t>Alvesta Energi AB</t>
  </si>
  <si>
    <t>Alvesta Elnät AB</t>
  </si>
  <si>
    <t>Växjö Energi AB</t>
  </si>
  <si>
    <t>Växjö Energi Elnät AB</t>
  </si>
  <si>
    <t>Ljungby Energi AB</t>
  </si>
  <si>
    <t>Ljungby Energinät AB</t>
  </si>
  <si>
    <t>-</t>
  </si>
  <si>
    <t>Torsnet AB</t>
  </si>
  <si>
    <t>Kraftringen Nät AB</t>
  </si>
  <si>
    <t>Emmaboda Energi och Miljö AB</t>
  </si>
  <si>
    <t>Emmaboda Elnät AB</t>
  </si>
  <si>
    <t>Kalmar Energi Värme AB</t>
  </si>
  <si>
    <t>Kalmar Energi Elnät AB</t>
  </si>
  <si>
    <t>Nybro Energi AB</t>
  </si>
  <si>
    <t>Nybro Elnät AB</t>
  </si>
  <si>
    <t>Oskarshamn Energi AB</t>
  </si>
  <si>
    <t>Oskarshamn Energi Nät AB</t>
  </si>
  <si>
    <t>Västervik Miljö &amp; Energi AB</t>
  </si>
  <si>
    <t>Västerviks Kraft-Elnät AB</t>
  </si>
  <si>
    <t>Vimmerby Energi &amp; Miljö AB</t>
  </si>
  <si>
    <t>Vimmerby Energi Nät AB</t>
  </si>
  <si>
    <t>Borgholm Energi AB</t>
  </si>
  <si>
    <t>Borgholm Energi Elnät AB</t>
  </si>
  <si>
    <t>Gotlands Energi AB</t>
  </si>
  <si>
    <t>Gotlands Elnät AB</t>
  </si>
  <si>
    <t>Olofströms Kraft AB</t>
  </si>
  <si>
    <t>Olofströms Kraft Nät AB</t>
  </si>
  <si>
    <t>Karlshamn Energi AB</t>
  </si>
  <si>
    <t>Karlshamn Elnät AB</t>
  </si>
  <si>
    <t>Ronneby Miljö och Teknik AB</t>
  </si>
  <si>
    <t>Affärsverken Karlskrona AB</t>
  </si>
  <si>
    <t>Affärsverken Elnät i Karlskrona AB</t>
  </si>
  <si>
    <t xml:space="preserve">Sölvesborgs Energi och Vatten AB  </t>
  </si>
  <si>
    <t>Sölvesborgs Energi &amp; Vatten AB</t>
  </si>
  <si>
    <t>Örkelljunga Fjärrvärmeverk AB</t>
  </si>
  <si>
    <t>Bromölla Energi &amp; Vatten</t>
  </si>
  <si>
    <t>Bromölla Energi och Vatten AB</t>
  </si>
  <si>
    <t>Fjärrvärme i Osby AB</t>
  </si>
  <si>
    <t>Perstorps Fjärrvärme AB</t>
  </si>
  <si>
    <t>Kraftringen Energi AB (publ)</t>
  </si>
  <si>
    <t>Bjäre Kraft ek. för.</t>
  </si>
  <si>
    <t>C4 Energi AB</t>
  </si>
  <si>
    <t>C4 Elnät AB</t>
  </si>
  <si>
    <t>Österlens Kraft AB</t>
  </si>
  <si>
    <t>Öresundskraft AB</t>
  </si>
  <si>
    <t>Hässleholm Miljö AB</t>
  </si>
  <si>
    <t>Staffanstorps Energi AB</t>
  </si>
  <si>
    <t>Skånska Energi Nät AB</t>
  </si>
  <si>
    <t>Svedala Fjärrvärme</t>
  </si>
  <si>
    <t>Skurups Elverk AB</t>
  </si>
  <si>
    <t>Sjöbo Elnät AB</t>
  </si>
  <si>
    <t>Landskrona Energi AB</t>
  </si>
  <si>
    <t>Höganäs Energi AB</t>
  </si>
  <si>
    <t>Ystad Energi AB</t>
  </si>
  <si>
    <t>Trelleborgs Energi AB</t>
  </si>
  <si>
    <t>Trelleborgs Elnät AB</t>
  </si>
  <si>
    <t>Halmstads Energi och Miljö AB</t>
  </si>
  <si>
    <t>Halmstads Energi och Miljö Nät AB</t>
  </si>
  <si>
    <t>Södra Hallands Kraft ek. för.</t>
  </si>
  <si>
    <t>Falkenberg Energi AB</t>
  </si>
  <si>
    <t>Falkenberg Energi Elnät AB</t>
  </si>
  <si>
    <t>Varberg Energi AB</t>
  </si>
  <si>
    <t>Varberg Energi Elnät AB</t>
  </si>
  <si>
    <t>Härryda Energi AB</t>
  </si>
  <si>
    <t>Partille Energi AB</t>
  </si>
  <si>
    <t>Partille Energi Nät AB</t>
  </si>
  <si>
    <t>Stenungsunds Energi och Miljö AB</t>
  </si>
  <si>
    <t>Uddevalla Energi AB</t>
  </si>
  <si>
    <t>Göteborg Energi AB</t>
  </si>
  <si>
    <t>Göteborg Energi Nät AB</t>
  </si>
  <si>
    <t>Mölndal Energi AB</t>
  </si>
  <si>
    <t>Mölndal Energi Nät AB</t>
  </si>
  <si>
    <t>Kungälv Energi AB</t>
  </si>
  <si>
    <t>LEVA i Lysekil AB</t>
  </si>
  <si>
    <t>LEVA Nät AB</t>
  </si>
  <si>
    <t>Uddevalla Energi Elnät AB</t>
  </si>
  <si>
    <t>Solör Bioenergi Ale</t>
  </si>
  <si>
    <t>Ale El ek. för.</t>
  </si>
  <si>
    <t>Lerum Fjärrvärme AB</t>
  </si>
  <si>
    <t>Lerum Nät AB</t>
  </si>
  <si>
    <t>Tranemo Kommun</t>
  </si>
  <si>
    <t>Bengtsfors Energi</t>
  </si>
  <si>
    <t>Bengtsfors Energi Nät AB</t>
  </si>
  <si>
    <t>Melleruds kommun</t>
  </si>
  <si>
    <t>Lilla Edets Fjärrvärme AB</t>
  </si>
  <si>
    <t>Marks Energi AB</t>
  </si>
  <si>
    <t>Herrljunga Elektriska AB</t>
  </si>
  <si>
    <t>Trollhättan Energi AB</t>
  </si>
  <si>
    <t>Trollhättan Energi Elnät AB</t>
  </si>
  <si>
    <t>Alingsås Energi  AB</t>
  </si>
  <si>
    <t>Alingsås Energi Elnät AB</t>
  </si>
  <si>
    <t>Borås Energi &amp; Miljö AB</t>
  </si>
  <si>
    <t>Nätkraft Borås Infra AB</t>
  </si>
  <si>
    <t>Ulricehamns Energi AB</t>
  </si>
  <si>
    <t>Ulricehamns Energi Elnät AB</t>
  </si>
  <si>
    <t>Grästorps Energi ek. för.</t>
  </si>
  <si>
    <t>Nossebroortens Energi ek. för.</t>
  </si>
  <si>
    <t>Karlsborgs Värme AB</t>
  </si>
  <si>
    <t>Karlsborgs Elnät AB</t>
  </si>
  <si>
    <t>Vara Energi Värme AB</t>
  </si>
  <si>
    <t>Vara Energi ek. för.</t>
  </si>
  <si>
    <t>Götene Vatten &amp; Värme AB</t>
  </si>
  <si>
    <t>Götene Elförening ek. för.</t>
  </si>
  <si>
    <t>Tibro Elnät AB</t>
  </si>
  <si>
    <t>VänerEnergi AB</t>
  </si>
  <si>
    <t>Lidköping Energi AB</t>
  </si>
  <si>
    <t>Lidköping Elnät AB</t>
  </si>
  <si>
    <t>Skara Energi AB</t>
  </si>
  <si>
    <t>Skara Elnät AB</t>
  </si>
  <si>
    <t>Skövde Energi AB</t>
  </si>
  <si>
    <t>Skövde Energi Elnät AB</t>
  </si>
  <si>
    <t>Hjo Energi AB</t>
  </si>
  <si>
    <t>Hjo Elnät AB</t>
  </si>
  <si>
    <t>Tidaholms Energi AB</t>
  </si>
  <si>
    <t>Tidaholms Elnät AB</t>
  </si>
  <si>
    <t>Solör Bioenergi Falköping AB</t>
  </si>
  <si>
    <t>Falbygdens Energi Nät AB</t>
  </si>
  <si>
    <t>Kils Energi AB</t>
  </si>
  <si>
    <t>Eda Energi AB</t>
  </si>
  <si>
    <t>Filipstads Värme AB</t>
  </si>
  <si>
    <t>Hammarö Energi AB</t>
  </si>
  <si>
    <t>Munkfors Energi AB</t>
  </si>
  <si>
    <t>Forshaga Energi AB</t>
  </si>
  <si>
    <t>Karlstads Energi AB</t>
  </si>
  <si>
    <t>Karlstads Elnät AB</t>
  </si>
  <si>
    <t>Kristinehamns Elnät AB</t>
  </si>
  <si>
    <t>Filipstad Energinät AB</t>
  </si>
  <si>
    <t>Hagfors Energi</t>
  </si>
  <si>
    <t>Arvika Fjärrvärme AB</t>
  </si>
  <si>
    <t>Arvika Elnät AB</t>
  </si>
  <si>
    <t>Lekeberg Bioenergi AB</t>
  </si>
  <si>
    <t>Laxå Värme AB</t>
  </si>
  <si>
    <t>Degerfors Energi AB</t>
  </si>
  <si>
    <t>Karlskoga Kraftvärmeverk AB</t>
  </si>
  <si>
    <t>Karlskoga Elnät AB</t>
  </si>
  <si>
    <t>Linde Energi AB</t>
  </si>
  <si>
    <t>Linde Energi Elnät AB</t>
  </si>
  <si>
    <t>Mälarenergi AB</t>
  </si>
  <si>
    <t>Mälarenergi Elnät AB</t>
  </si>
  <si>
    <t>Västerbergslagens Energi AB</t>
  </si>
  <si>
    <t>Västerbergslagens Elnät AB</t>
  </si>
  <si>
    <t>Västra Mälardalens Energi och Miljö AB</t>
  </si>
  <si>
    <t>Malung-Sälens kommun</t>
  </si>
  <si>
    <t>Malung-Sälens Elnät AB</t>
  </si>
  <si>
    <t>Dala Energi Elnät AB</t>
  </si>
  <si>
    <t>Smedjebacken Energi AB</t>
  </si>
  <si>
    <t>Smedjebacken Energi Nät AB</t>
  </si>
  <si>
    <t>Falu Energi &amp; Vatten AB</t>
  </si>
  <si>
    <t>Falu Elnät AB</t>
  </si>
  <si>
    <t>Falu</t>
  </si>
  <si>
    <t>Borlänge Energi AB</t>
  </si>
  <si>
    <t>AB Borlänge Energi Elnät</t>
  </si>
  <si>
    <t>Hedemora Energi AB</t>
  </si>
  <si>
    <t>Hedemora Elnät AB</t>
  </si>
  <si>
    <t>Hofors Elverk AB</t>
  </si>
  <si>
    <t>Nordanstigs Fjärrvärme AB</t>
  </si>
  <si>
    <t>Ljusdal Energi AB</t>
  </si>
  <si>
    <t>Ljusdal Elnät AB</t>
  </si>
  <si>
    <t>Gävle Energi AB</t>
  </si>
  <si>
    <t>Sandviken Energi AB</t>
  </si>
  <si>
    <t>Sandviken Energi Elnät AB</t>
  </si>
  <si>
    <t>Söderhamn Nära AB</t>
  </si>
  <si>
    <t>Söderhamn Elnät AB</t>
  </si>
  <si>
    <t>Bollnäs Energi AB</t>
  </si>
  <si>
    <t>Ånge Energi AB</t>
  </si>
  <si>
    <t>Härjeåns Nät AB</t>
  </si>
  <si>
    <t>Härnösand Energi &amp; Miljö AB</t>
  </si>
  <si>
    <t>Härnösand Elnät AB</t>
  </si>
  <si>
    <t>Sundsvall Energi AB</t>
  </si>
  <si>
    <t>Sundsvall Elnät AB</t>
  </si>
  <si>
    <t>Övik Energi AB</t>
  </si>
  <si>
    <t>Övik Energi Nät AB</t>
  </si>
  <si>
    <t>Ragunda Energi och Teknik AB</t>
  </si>
  <si>
    <t>Jämtkraft AB</t>
  </si>
  <si>
    <t>Jämtkraft Elnät AB</t>
  </si>
  <si>
    <t>Strömsunds Energi AB</t>
  </si>
  <si>
    <t>BTEA Energi AB</t>
  </si>
  <si>
    <t>Bergs Tingslags Elektriska AB</t>
  </si>
  <si>
    <t>Umeå Energi AB</t>
  </si>
  <si>
    <t>Skellefteå Kraft AB</t>
  </si>
  <si>
    <t>Skellefteå Kraft Elnät AB</t>
  </si>
  <si>
    <t xml:space="preserve">Sorsele Värmeverk AB </t>
  </si>
  <si>
    <t>Åsele Energiverk AB</t>
  </si>
  <si>
    <t>Åsele Elnät AB</t>
  </si>
  <si>
    <t>Umeå Energi Elnät AB</t>
  </si>
  <si>
    <t>Arvidsjaurs Energi AB</t>
  </si>
  <si>
    <t>Arjeplog kommun</t>
  </si>
  <si>
    <t>Jokkmokks Värmeverk AB</t>
  </si>
  <si>
    <t>Överkalix Värmeverk</t>
  </si>
  <si>
    <t>Övertorneå Värmeverk AB</t>
  </si>
  <si>
    <t>Övertorneå Energi AB</t>
  </si>
  <si>
    <t>Pajala Värmeverk AB</t>
  </si>
  <si>
    <t>Gällivare Energi AB</t>
  </si>
  <si>
    <t>Älvsbyns Energi AB</t>
  </si>
  <si>
    <t>Luleå Energi AB</t>
  </si>
  <si>
    <t>Luleå Energi Elnät AB</t>
  </si>
  <si>
    <t>PiteEnergi AB</t>
  </si>
  <si>
    <t>AB PiteEnergi</t>
  </si>
  <si>
    <t>Bodens Energi AB</t>
  </si>
  <si>
    <t>Bodens Energi Nät AB</t>
  </si>
  <si>
    <t>Haparanda Värmeverk AB</t>
  </si>
  <si>
    <t>Kiruna Kraft AB</t>
  </si>
  <si>
    <t>Underlag hämtat från Bilaga 2a - Kostnad fördelad per nyttighet i kr/månad och lägenhet inkl moms</t>
  </si>
  <si>
    <t>Total (m El total)</t>
  </si>
  <si>
    <t>Hög-Låg</t>
  </si>
  <si>
    <t>Kontroll</t>
  </si>
  <si>
    <t>Ekerö*</t>
  </si>
  <si>
    <t>Medel i länet</t>
  </si>
  <si>
    <t>*I kommuner som saknar fjärrvärme används medelvärdet för alla kommuners fjärrvärmekostnad för att räkna ut totalkostnaden.</t>
  </si>
  <si>
    <t>Älvkarleby*</t>
  </si>
  <si>
    <t>Kalmar län</t>
  </si>
  <si>
    <t>Högsby*</t>
  </si>
  <si>
    <t>Gotlands län</t>
  </si>
  <si>
    <t>Kävlinge*</t>
  </si>
  <si>
    <t>Båstad*</t>
  </si>
  <si>
    <t>Vellinge*</t>
  </si>
  <si>
    <t>Laholm*</t>
  </si>
  <si>
    <t>Hylte*</t>
  </si>
  <si>
    <t>Gullspång*</t>
  </si>
  <si>
    <t>Tranemo*</t>
  </si>
  <si>
    <t>Essunga*</t>
  </si>
  <si>
    <t>Öckerö*</t>
  </si>
  <si>
    <t>Sotenäs*</t>
  </si>
  <si>
    <t>Strömstad*</t>
  </si>
  <si>
    <t>Färgelanda*</t>
  </si>
  <si>
    <t>Mellerud*</t>
  </si>
  <si>
    <t>Tjörn*</t>
  </si>
  <si>
    <t>Gagnef*</t>
  </si>
  <si>
    <t>Underlag hämtat från Bilaga 2b - Kostnad fördelad per nyttighet i kr/månad och lägenhet inkl moms</t>
  </si>
  <si>
    <t>El (elnät)</t>
  </si>
  <si>
    <t>Total (m Elnät)</t>
  </si>
  <si>
    <t>Medelkostnad för respektive län fördelad per nyttighet i kr/månad och lägenhet inkl moms</t>
  </si>
  <si>
    <t>El</t>
  </si>
  <si>
    <t>Total</t>
  </si>
  <si>
    <t>Förändr.</t>
  </si>
  <si>
    <t>Södermanland</t>
  </si>
  <si>
    <t>Östergötland</t>
  </si>
  <si>
    <t>Kronoberg</t>
  </si>
  <si>
    <t>Blekinge</t>
  </si>
  <si>
    <t>Skåne</t>
  </si>
  <si>
    <t>Halland</t>
  </si>
  <si>
    <t>Västra Götaland</t>
  </si>
  <si>
    <t>Värmland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</si>
  <si>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</si>
  <si>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</si>
  <si>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</si>
  <si>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</si>
  <si>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</si>
  <si>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</si>
  <si>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</si>
  <si>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Nyttor inkl. elhandel</t>
  </si>
  <si>
    <t>Nyttor exkl. elhandel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</si>
</sst>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"/>
    <numFmt numFmtId="165" formatCode="0.0%"/>
    <numFmt numFmtId="166" formatCode="0.0"/>
    <numFmt numFmtId="167" formatCode="#,##0.0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i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applyFont="1" applyAlignment="1">
      <alignment horizontal="centerContinuous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/>
    <xf numFmtId="164" fontId="3" fillId="0" borderId="0" xfId="0" applyNumberFormat="1" applyFont="1"/>
    <xf numFmtId="0" fontId="4" fillId="0" borderId="0" xfId="0" applyFont="1"/>
    <xf numFmtId="2" fontId="1" fillId="0" borderId="0" xfId="0" applyNumberFormat="1" applyFont="1" applyAlignment="1">
      <alignment horizontal="left"/>
    </xf>
    <xf numFmtId="2" fontId="0" fillId="0" borderId="0" xfId="0" applyNumberFormat="1" applyAlignment="1">
      <alignment horizontal="right"/>
    </xf>
    <xf numFmtId="0" fontId="1" fillId="0" borderId="0" xfId="0" applyFont="1"/>
    <xf numFmtId="2" fontId="0" fillId="0" borderId="0" xfId="0" applyNumberFormat="1" applyAlignment="1">
      <alignment horizontal="left"/>
    </xf>
    <xf numFmtId="2" fontId="4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right"/>
    </xf>
    <xf numFmtId="2" fontId="0" fillId="0" borderId="0" xfId="0" applyNumberFormat="1"/>
    <xf numFmtId="0" fontId="3" fillId="0" borderId="0" xfId="0" applyFont="1"/>
    <xf numFmtId="2" fontId="3" fillId="0" borderId="0" xfId="0" applyNumberFormat="1" applyFont="1" applyAlignment="1">
      <alignment horizontal="left"/>
    </xf>
    <xf numFmtId="165" fontId="0" fillId="0" borderId="0" xfId="1" applyNumberFormat="1" applyFont="1"/>
    <xf numFmtId="165" fontId="0" fillId="0" borderId="0" xfId="0" applyNumberFormat="1"/>
    <xf numFmtId="3" fontId="0" fillId="0" borderId="0" xfId="0" applyNumberFormat="1"/>
    <xf numFmtId="3" fontId="0" fillId="0" borderId="0" xfId="0" applyNumberFormat="1" applyAlignment="1">
      <alignment horizontal="right"/>
    </xf>
    <xf numFmtId="0" fontId="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166" fontId="0" fillId="0" borderId="0" xfId="0" applyNumberFormat="1" applyAlignment="1">
      <alignment wrapText="1"/>
    </xf>
    <xf numFmtId="0" fontId="4" fillId="0" borderId="0" xfId="0" applyFont="1" applyAlignment="1">
      <alignment wrapText="1"/>
    </xf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left"/>
    </xf>
    <xf numFmtId="167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wrapText="1"/>
    </xf>
    <xf numFmtId="3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 wrapText="1"/>
    </xf>
    <xf numFmtId="166" fontId="0" fillId="0" borderId="0" xfId="0" applyNumberFormat="1" applyAlignment="1">
      <alignment horizontal="left" wrapText="1"/>
    </xf>
    <xf numFmtId="0" fontId="0" fillId="2" borderId="0" xfId="0" applyFill="1"/>
    <xf numFmtId="0" fontId="2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4" fillId="2" borderId="0" xfId="0" applyFont="1" applyFill="1"/>
    <xf numFmtId="2" fontId="0" fillId="2" borderId="2" xfId="0" applyNumberFormat="1" applyFill="1" applyBorder="1" applyAlignment="1">
      <alignment horizontal="left"/>
    </xf>
    <xf numFmtId="3" fontId="0" fillId="2" borderId="2" xfId="0" applyNumberFormat="1" applyFill="1" applyBorder="1" applyAlignment="1">
      <alignment horizontal="right"/>
    </xf>
    <xf numFmtId="0" fontId="1" fillId="2" borderId="0" xfId="0" applyFont="1" applyFill="1"/>
    <xf numFmtId="2" fontId="0" fillId="2" borderId="3" xfId="0" applyNumberFormat="1" applyFill="1" applyBorder="1" applyAlignment="1">
      <alignment horizontal="left"/>
    </xf>
    <xf numFmtId="3" fontId="0" fillId="2" borderId="3" xfId="0" applyNumberFormat="1" applyFill="1" applyBorder="1" applyAlignment="1">
      <alignment horizontal="right"/>
    </xf>
    <xf numFmtId="2" fontId="1" fillId="2" borderId="3" xfId="0" applyNumberFormat="1" applyFont="1" applyFill="1" applyBorder="1" applyAlignment="1">
      <alignment horizontal="left"/>
    </xf>
    <xf numFmtId="2" fontId="0" fillId="2" borderId="4" xfId="0" applyNumberFormat="1" applyFill="1" applyBorder="1" applyAlignment="1">
      <alignment horizontal="left"/>
    </xf>
    <xf numFmtId="3" fontId="0" fillId="2" borderId="5" xfId="0" applyNumberFormat="1" applyFill="1" applyBorder="1" applyAlignment="1">
      <alignment horizontal="right"/>
    </xf>
    <xf numFmtId="2" fontId="0" fillId="2" borderId="0" xfId="0" applyNumberFormat="1" applyFill="1" applyAlignment="1">
      <alignment horizontal="left"/>
    </xf>
    <xf numFmtId="3" fontId="0" fillId="2" borderId="0" xfId="0" applyNumberFormat="1" applyFill="1" applyAlignment="1">
      <alignment horizontal="right"/>
    </xf>
    <xf numFmtId="0" fontId="6" fillId="2" borderId="0" xfId="0" applyFont="1" applyFill="1"/>
    <xf numFmtId="2" fontId="4" fillId="2" borderId="0" xfId="0" applyNumberFormat="1" applyFont="1" applyFill="1" applyAlignment="1">
      <alignment horizontal="left"/>
    </xf>
    <xf numFmtId="2" fontId="0" fillId="2" borderId="6" xfId="0" applyNumberFormat="1" applyFill="1" applyBorder="1" applyAlignment="1">
      <alignment horizontal="left"/>
    </xf>
    <xf numFmtId="3" fontId="0" fillId="2" borderId="6" xfId="0" applyNumberFormat="1" applyFill="1" applyBorder="1" applyAlignment="1">
      <alignment horizontal="right"/>
    </xf>
    <xf numFmtId="165" fontId="0" fillId="2" borderId="0" xfId="1" applyNumberFormat="1" applyFont="1" applyFill="1"/>
    <xf numFmtId="165" fontId="0" fillId="2" borderId="0" xfId="0" applyNumberFormat="1" applyFill="1"/>
    <xf numFmtId="0" fontId="0" fillId="2" borderId="10" xfId="0" applyFill="1" applyBorder="1"/>
    <xf numFmtId="0" fontId="0" fillId="2" borderId="11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9" fontId="0" fillId="0" borderId="13" xfId="0" applyNumberFormat="1" applyBorder="1"/>
    <xf numFmtId="3" fontId="0" fillId="0" borderId="13" xfId="0" applyNumberFormat="1" applyBorder="1"/>
    <xf numFmtId="165" fontId="0" fillId="0" borderId="14" xfId="1" applyNumberFormat="1" applyFont="1" applyBorder="1"/>
    <xf numFmtId="9" fontId="0" fillId="0" borderId="15" xfId="0" applyNumberFormat="1" applyBorder="1"/>
    <xf numFmtId="3" fontId="0" fillId="0" borderId="15" xfId="0" applyNumberFormat="1" applyBorder="1"/>
    <xf numFmtId="165" fontId="0" fillId="0" borderId="16" xfId="1" applyNumberFormat="1" applyFont="1" applyBorder="1"/>
    <xf numFmtId="0" fontId="0" fillId="0" borderId="13" xfId="0" applyBorder="1"/>
    <xf numFmtId="2" fontId="0" fillId="0" borderId="17" xfId="0" applyNumberFormat="1" applyBorder="1"/>
    <xf numFmtId="3" fontId="0" fillId="0" borderId="17" xfId="0" applyNumberFormat="1" applyBorder="1"/>
    <xf numFmtId="165" fontId="0" fillId="0" borderId="18" xfId="1" applyNumberFormat="1" applyFont="1" applyBorder="1"/>
    <xf numFmtId="3" fontId="0" fillId="0" borderId="19" xfId="0" applyNumberFormat="1" applyBorder="1"/>
    <xf numFmtId="3" fontId="0" fillId="0" borderId="20" xfId="0" applyNumberFormat="1" applyBorder="1"/>
    <xf numFmtId="3" fontId="0" fillId="0" borderId="21" xfId="0" applyNumberFormat="1" applyBorder="1"/>
    <xf numFmtId="0" fontId="0" fillId="2" borderId="23" xfId="0" applyFill="1" applyBorder="1" applyAlignment="1">
      <alignment horizontal="center"/>
    </xf>
    <xf numFmtId="3" fontId="0" fillId="0" borderId="22" xfId="0" applyNumberFormat="1" applyBorder="1"/>
    <xf numFmtId="0" fontId="2" fillId="0" borderId="0" xfId="0" applyFont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calcChain" Target="calcChain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_xlchart.v5.2</cx:f>
      </cx:numDim>
    </cx:data>
  </cx:chartData>
  <cx:chart>
    <cx:title pos="t" align="ctr" overlay="0">
      <cx:tx>
        <cx:txData>
          <cx:v>Förändring i medelkostnad för respektive län mellan åren 2023 och 2024 - Total baserat med endast elnät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/>
          </a:pPr>
          <a:r>
            <a:rPr lang="sv-SE" sz="2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Förändring i medelkostnad för respektive län mellan åren 2023 och 2024 - Total baserat med endast elnät</a:t>
          </a:r>
        </a:p>
      </cx:txPr>
    </cx:title>
    <cx:plotArea>
      <cx:plotAreaRegion>
        <cx:series layoutId="regionMap" uniqueId="{1059F073-2D33-4177-BFC8-EF835B1EEB10}"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900" b="1">
                    <a:solidFill>
                      <a:schemeClr val="bg1"/>
                    </a:solidFill>
                  </a:defRPr>
                </a:pPr>
                <a:endParaRPr lang="sv-SE" sz="900" b="1" i="0" u="none" strike="noStrike" baseline="0">
                  <a:solidFill>
                    <a:schemeClr val="bg1"/>
                  </a:solidFill>
                  <a:latin typeface="Calibri" panose="020F0502020204030204"/>
                </a:endParaRPr>
              </a:p>
            </cx:txPr>
          </cx:dataLabels>
          <cx:dataId val="0"/>
          <cx:layoutPr>
            <cx:geography cultureLanguage="sv-SE" cultureRegion="SE" attribution="Använder Bing">
              <cx:geoCache provider="{E9337A44-BEBE-4D9F-B70C-5C5E7DAFC167}">
                <cx:binary>1Hxrctw40u1WOvz7Uk2AeE5Mzw+S9VbJelpu/2HItpoEXyAB8LmQbwVztzAb6I3dLFm2pWp1T0+P
v4hrhYIWCwQLxGFmnjwJ+O8fxr99KO/vzA9jVdb2bx/Gn15lzjV/+/FH+yG7r+7sSaU+GG31L+7k
g65+1L/8oj7c//jR3A2qTn/EPiI/fsjujLsfX/3j73C39F6f6g93Tun6ors30+W97Upn/6DtxaYf
7j5Wqo6VdUZ9cOinVzuja/3+3qSvfrivnXLT9dTc//Tq2WWvfvjx+Ga/+eIfShib6z5CX8pOuCQY
B1zIhx/+6odS1+ljMyInlCMqKZKfv/PsroJ+X4Zifyh//Wf9ufGlAT0M5+7jR3NvLTzSw78v3ODZ
U7zQ/kF3tTvMZQrT+tOrq/7eqPT+1Q/K6uhTU6QPT3S1eJiCH5/j8I+/H30Ak3L0yROojmfw3zX9
Bqntr/+sXHlXf/yjifnPkGLBCaY8CCThn5ACRJ4jFSAkMfYBwU9vxyek/tRQXsboSdcjdJ60fFe4
XP36r4/3prqrvy02VJ74ImABx8R/+MHPsWEnTFA/4Mz/BJ14DtGfHtXLMB11P4LqqPX7gsvpD0Wm
y+rzfL3kX/4zMwKoiCRU+gDGww96DpU4QT4mCGH+pfmpNV39mRH9Dkxfux5D9LXlu4Jnd1dWd+Yb
YsNPMBGSc/YyNuzEJ5IKRIMXsfk0nL8ajx6e5bHzET7PbvxdIbT99V918eu/GuAp3xQmGgQAFP6K
w/NIRHzOqeBgWk9t508O5mXredb5CJ9nbd8VPjdNY+/Ku8/z9N+7N+aDjQgaCPwYao74HAc+5zPM
MXrRhB7H8xdt6HnvI5CeN35XKP36P9YB6/71X9+Y0lFxEjAcCMEe0SDPYxE9YZQRIgOgE08N6c+P
52VbOu5/hNRx83eF1Ztf/wn50t0PK0ALLOtbMvADXIhxIHmP4Sl4Dhc+EUwEwPLwF4L+FLX/aGQv
A/fCLY6we+GK7wq+lf7WNsZPiADMBDri5OKEIl8KDMeHnyMb+xMDeRmjLx2PkPny+XeFR1jeF0Ae
IM/+9Cr/9xEKFAcsCCISsS9m8pQ90BMkhABB4vNXfkpjPw/kL4amo+5H2By1flcIXRW//t/6W+JD
TyQNCHDsl0l4cEKlCKRPj5PYfzuOl+3l8/iPIPn88XeFxfqu/MYhh51IBnwN1IMXjQVCTsApEZg9
t5bHgfxVce6o+xE0R63fFUIQH031jTGSJ5wTzsBpvYhRcHJIWAMMbOGIDvz7kbxsMk8e4giaJy3f
FSy//o+5f2/05xn6BlFGngSgFHCOHnXt36ilEngcZ/LIcP7EQF7G5EvHI0S+fP5d4fFAI/83ZFIw
FMhn+KNMekSg2QliBPkCixeT0z87qJcBet77CKXnjd8VVDFkOab+thKCpJKBDIe/wPCUoJET0H6g
ziC+qj9P/drjeP5q6DnqfoTTUet3BdTq13/25f17/S3LdwydgD6A4fdRrv6NRWEhfdCDjsp3f24s
LxvS075H8Dxt+q6webD/e/NeO3f/h8XM/6zYwAhIAgwJnzyaEkSbp6bETyD/DKSE34efI0r9bFR/
1aBevMkRbi9e8z0CWGtjvi27g7Ir8gNIeMSjhR3JCFCyoEAkOCNfyN9Tb/g4s5/H9V+CeHybl2E8
vuq7AvIMEPzmZghZFOWgpYrn9odBLBdIEIG+lm2fgvd1LH8Vt9/e4Qiy317w/zVavze4T7P2ibY/
u+Y/XI7CDgmtYGBN9EXuAatVyCGXggLuSw7zy6KQ3x/PyzHtS8dng/9fX2Xy+ytQvqzZie/c3eJh
sc+TRSh/3PrwiLAG6ajrHyl4n+Zr8/GnV5z6HGTsJ7gdbvMsc31Wbnuh5/2ddT+9QofqhYSUGLQL
wg6gvvphuH9oCQ5mdwAYdCYfDBNcaq2Ny2A5EpTfKdSmOFRFIDmjAZQQre4emtiJAN0Q0rYAJFsO
a5a+LLY61+WU6vrLrDye/1B31blWtbM/vSLw7c2nyx6e0ocq2UOZ+VBQDgJfwhiaD3eXoHXC1ej/
jMCo5tFTXjSZfGOlcovWzTKaveRqNCo7V5zes6zZFR4jC0uHaiHq6dL4LIkTO7+3NcORR72LuhfF
gqt5itKmJlGpuYgClS0HH7Whb8tuo2yfhkHm3zWJOO/TScYTy880S8OZTquhQmTRu6A5FYqEaV1u
ZxcU13kbka5p4tQUOyNQup/amcYuSJY4aJrlpPJLmPwipn4TN5hc9dZGbabJ+gmwL0wT8hG4yOcT
RRFBOJDAYMD2CIZX4+lE+e0805zXIvJsfW4da96RZmjDXt0laECrzsxuiY3duYakaehEFavWjZsA
8WaR1y2JCpRs4QmGveTDdS4TA5PsfuaNh1dzZu6QR8qN7ckU5n0lN3M+4DUXpA6nYYyEP+1zPKwr
0iXROPc2rP1+jBJj4gGn224o89iDUmjoSl6ERDc2UrPzIizUx2FiG5JKFklqUNhXc3EGb925pWm5
oLVLo0K3Xuwc8U9bXqydZ6dI9rKKhsm/n/xqkWAVMyWCUA4rt8nqxC78cuyiZMJvmiDQMVJ4iDwv
sFtRDisFzxCh1qmlcS2OnKrLBW+QtzAjLxZ97UiIDZpiWVRp3CXjJS0AYH+ui4VfjFPYqTmLG9RG
VN6ktpkjlyxzO+MowW8LVEa5GRa91PMy8+s8LMrCRo7ArTwzjyEm+N1Q0FDbWcWDgWWF/sC6WNZJ
OElrIlrRIExEOYViEt2S4WyOWJuHlcjR3pCJhrVL7JIEHlsyNk3w6mahK4qgCicvQFtjeRDVtDCL
TBZvfa/NzjTJ6+3ghjxMxn7c5E5cBMRbuFqrK0v8IfI7es1p0a5Sk5eh14kxLOXp6KN5PRidLFg5
5nUoCpVt8rkx+5qLPG6bhIYjL5c+91CcoFnGaT3dloVSoc16HvWMqEU+ptFU9/3Cn/na6ydvJcds
l2WVXpi5yyJn8VJx9Zr6A3mXN2kdFom+gIWQwwKZDoVJNauFGkYcMW5hOLPqYt1oeY5VFlWDdJHz
xXRauplHPgfnQJoij9ycNjsyNxtdBffF2J1xVSxRVYhtwb2zdmxv2civ+6Zy2zyr86jJh3pRU3iX
MSHjlhwOeSUilYLhpNiVMMu3yiuCkLQtTL7oV8GYDFvL0LBtqtfpTL2dj0u21f60STX76Dy1rWtZ
LF2awiUTvfGaAW29rieXzpB6SUWN455QtPRUN0Y9z1mUq7SKUq/3tuHgeLBijXRLUXR52JZoKyZc
nVfF+zrH7T4YwJY0zceF5zsdjaRcVsjLF171llc0X1X5eFMHAoW1Mjun+hCNptnOh0Pe1dGg8mmJ
Jm+JutSGwPSiFoG/ozqgi4kkNzU8ZTKW+7SYSGST/mJUtI1yy3GEZSs2U4LFIqA2CUvdTSGzbbuc
1eTWfqbPs5KjRY8TuvKkf6P61lvSJPuFJoG/QSltwowZtB3Gpgul6EzUVard18SVe5SMeSj7HMyj
nMtTjssrVFd2W2Xq0pT+ohOqvyWqw6Hh82tClY6xeoPJOMXjNNdRNo4uMqKcF201TOdATkITDFdD
MwSxZVMRKZO6PfWr+yRrzkihvV9k34bwNHPolThY1QHbzjPzt17tDcux0OlaGd6GA5pcPOKu32RY
dkuVTGmYt+kaB0ESUV75OqorFnnKljuV1Ls0qeyypwrFKGXvJ5qbqExxvhiyFIUy84p1orSK/MyW
5y0ZAMmqi9joiUWXUbK11LFVWSanPVL8rGvEvU5Vu/HdaM67ZuhXvGxVRLsGn1Zdt5trhk55kfQb
zsxm8DI6hCZfVz3lF0zWZwUuMXitNOxnS688yfLYFw07q2q9tzYtwgB4zUU94exCZkVwqjKxe/hD
EnemqCLXiSFeiDxVbVuEqkjljVqyXJy3pe1O/ZaraKDkfZGX896f5gzMZWBL00w4Gv3i54IZc6m7
zkVJZsKpNX2spJhiVas69P30Utih33rG2zuSrAPVziHveLlIiZkXY0JijxYrr+ZFzL0sWCYFgznH
zUrQXse9Hquoy9KFKwKzkjgBI54yHRI0LdQMAXpu1GL0vX495SSuhrVh/Xie6QliQJYNode+R8S2
cVJoGw6cjFGgpyRubTKFQzmIUGX9RUML9Brn4CqGueXvc2SWgwnMZZMWK8zdZEK/n8Sur9sm9Cpw
VDrrItdOPJ6QsmFOs4u+ho8Lr/AXtsBRUXn4XeHIkpOu3nUsqHfD4fBwWmUTjXU9DmE7iWSL/Pnx
AEusr1WOxktSzRdQjcpWaWvF2gp5XeUsiFJjwddp9I735TWb2XBB6v7858FgvAsq4S0gOuchz80q
ITq4YJO2q7zsrm2nwO97Lbry8/q2K2u3HnMzRn4RDGFgmvxyWma1rMJOU/52bN8Ms7/1qyy/rWqU
hm1f31ZpWu5KOdSRZGpYkkyrcHaHFzFrZOw3hRd3OJdR1TaL2aV9nOXta8p6fZqwPp79NNjLd4UK
dTHPS7/x68hMse95dlf6JhpycJ4FG9dBKqtlW2EWAjTRmFq0r4P3NBmrlbQVDDBRG9P1r2vS2eXU
jcVSYu+yrM0CdQa8sTPFqkObliRomXmAZzb2KpzynMd0RLD0sKVhUzoVeTgflx0ao8YBK5yrKotq
NI5LmdyNSYs3xM9XbdGkSy+AsZTcX7XNWeY8HVeom0PsyPkAE7HwvITGQ9ktk9S50OUkfY0nFlcE
e9s0q64rXBQrKPJuyjyJ+rn3Y1nmEvgAT8JK+22cTbiNYBlZfiY7vSjsSHYukLfc5PwyT73LkdR1
XKAROBR49xDW3DSnrL4g2pFd0I5mUZF6oxoMsXbs4Q1o8wFO83MMRGs3z7WIU3yWqHHNm2k6q8t6
PhsCMZ1RV6F10M10y3hWbhQhO1vqlZilOe2cNGcPB11n+alo9LYY04+u8oKtn7Vu7Qy6R2VRLkUN
LNDW06nownYvG4LiyhuADliIA64vio1jjIfjrIIz5KfVtucewFHCJOEkevj62RmxabDZO82LqPBm
fEVKcKydpW/zm1QPWYhZ0r8OwJwhJqXvXRCoteNpE2Vc6kUwjlUMoX4OEfPapZUliZOkdNtyZipq
rMji3uJqPVf4kiZpFwKX89ZNJ8e4AR9UznbbVp0fs6rMlxOaNqolPJQ+6la8q+NJe2ybTqwNdZ4V
y0J2NmwtMLwCAn480KKOVFZk0aA7P7QtLtZzAHMZNL4AR5UEa4Nn9nosNnKy5corEAs781a0fHiT
E7LFcz2cdcS/lVyyFR2TmxzpNsykZaGfSC+kxJuWtWTJqShduq7acYVlAu9SU8lzBC9j2MNrsASb
7tdF3mQr69QvswevbzNUOKoylC0mOwaxnPPsUiKwYFrriA49X/GKsXg2lQvT7q3h/UWOmz4qEtOu
cyDIVILvkk0e9tTfDCXQ2F6gclGlI162Nm1DL533jdbdBr/Vqox1l5Oo5ahcabaASekXU9mWZ0J6
kIHlndhndjjLemOj2o3Z2q9ov4dEq99D/LaH6Lf0u3Jhrf8m45WJiGIo0t3wM8mRuKJTVUWjmHNI
Aj25HtJiqSnrFlJOIhyzqjpnoo+9saXLcuRnfAAn3/u12UwTvvMytBTe3O27qY0HVZTbViLIcYa8
BbsIDHCNkYVJnsdaAEXxmfR3XarLZTeMq5bWlyME5BA55IUyL7pwJBYtxpz0oVf7LITtSeEwTNMK
1Wrc0WA45QZITB8kxcLLqva87Qod+qkUIcXKQro1bcjkxZMbF8AOASAuDFCJxqyn0pALN6E0YgaS
Ie17q6zoVk1XSSDbWbabBx5DhnuVjN7d4A9bXQ1nCSNDVPkuuGau12HRF4CoN1+1JgduORC+THsR
6rYIEw2sXrQ4XVViINsynS9ync3ndalW9cjK04dD0ikANxjZ4uG0t/kYm9mT4ehRtcvLxm27KQ/B
l5x2tBW7sa6SENGkWXQqA9Y39eAKUfm+LOo+RndGDeIssRGxab7gSe5ChaY56oNLqBxfiUpHeIA0
xE+iUngbK5oLv4OsR9dNs+lsD/HCTNkyhykp8rXFKd4wI67qoahjWwARC0ZRhjxr4rKpmh2tyAfu
AC4pMh53Rfl6ygLwjoHwTrUZx7BFWi2Aik7hHGQ/QxZvdvPHrNvlldHwXi1RUEFSQ5gM69n9MlYa
MuKgY5Ed61vbmHaR5FKtHFcXc6K9iCJMohkN/MDXmwhYzsEjrSueTNGUrgPHN5nLg5g2EHGUCxZl
P3SrRGdFWFt50we0jPwU9UuWliJuXVnEOWfX3OLrdj5krZ0Ri6q2kYUp5z+bHt1gPql1EI4RrzIS
awPUAN7Kdp3cSDvTUzTpPG5k3a5rna891fMQwlmk52qDuQa6gLoFThqyTutiM2UNpHkeiVvVmpXi
CHgq9NJGryQfi2ik2pzpJEr4su9DqbW7SI3sQRUZ8l3BNAoZpMgkd+q1rSUOMy+tVmky9dtZ773x
g07qqLdDAUTbA5JPk3hupqiZebWpV+DJ+1WTEHhdErycrNimTiVhPto8bITulqbr4sDh4dST3bjA
YADRlHhvegl6Buo9tpgTJFbJjMFlJnMV6q656XMJ3k5VQQT43pR0DuJEtHdFxXCckmGFrPEg2Cfb
FHKCiMhzOqTvh2yQi8xPynguq2BZojQeZFWuOiwugUuphcG0CKn0/Lh07J03WbtVqr9gQ0dCVqr1
0IPNNE1VLlBeorDrko322js9eyLsPEripqD1qTrk+k2ZNZEshnSDc/GOjmO9ai3YGu783ajSS5Z6
t82AI9MOPGJzUkR+P+8M83YjpRFyfuT6xgIDZh+F8sSu7vxf+qT3whl84R7EAuCfqdtVswesD8Nk
UDu125Y07bZAKn5Qph4V0Udp6pOi90E3E+z1yx53UH45/cf+87bMh618Xz8/7MH8enatK/j9w0t+
90aH4Xy5E4zmcXgHSfTZyW8U2t/RYD/tBP2dxmcC7TMh+vO6mIN0iTFool/2eP5GnP2iZH8VZh96
fBJlMYElFr70fQSbOoEBya+iLAJRlh8KISCHIiwF6HyPoiyD3W0M069KLD0JAkoQVMQQggU2nP5H
SuxBaX2mxGIGK9howKiAPXTysCLnqcCIxlYTJnC2cKlfn3aVN57LsexO61bsa/+8y7L6Q9VQyPlw
4M7gEySVjLs2yK7SMq0v52k3U5mFSGhQFEvhn4rcgOyF+iwiSWlf93ZKNp4uL+tkToEM0Bnikgfa
XuqhdeokWatGJZGn6yGu8c4bhgAcVt+sCCsksMYhzMHNZGHK+SqY5jyy0PhG92FW5DTu04qus6zt
r57A9vh+P1Wo2W+FVw7SOfPRYbUl6LIAwNN5YTWWoDu0Y2xrBN+utdesW9mm4ZB20xnJhPdmBqGu
GksCQiCuVyjw7GXDbbv0pjitTLIscssuJgOkZuxbukpHki21FmmYNvP4Li+8NBytjxcZEjgSbZXt
k4HlEeHVGCOizSqfE7eiSeWHbgK2TbjTED1QcBpQF9zM2fh4mtMqrBN+63dsRxzme3w4FMhvF1lX
NBFCnpjDIteXWrbtNfUp3o0aFJDE4fnatIm5yDhePJwlfe9fexVf4KJsL2Si/OveahNWwP53/HCa
Ab+Ns3m0kRzrLCxmHNwO2AAgczDvH07tbUkgYfhjSMhvIQFEYKs0FDRowPlhX8ZTSLIxF1yXtIuZ
WeJm/thjlNyOPTOrKvCLZaVz75Y614eVlGSfGZbfdvnGw232psxuPDRNOxKkTQtpfTPtbNHjCObR
xcnpKH181nUtPnv4qz+cBtp5cZvWMmpTT6xB3G5AFxM6THGS7LPGudt0PkMeb94UYMCvkyB450+Y
vUmzOJOQ+fpz8HoKdHbV4fLnbLTv5wre74bxMZSQNt4UnKb7rl398SwFsObkuUEzqIjDHkp8cBK+
JEcVgxEUKV7IwMRQuAB+1jN84/DUQ0qW4cg3dXDDZKnXbZBWMFBSxSDKxNCo7EKYJHYaEpqhCW46
CbJJqLiB1CEfyOsCykVQL8FTiPtO8ZCLpIsdEjMAL80E4l25a6BI8IZ2ZbpOfIi5Pvk4kB7tfVt1
63kqyWau3LgXavQ+xaNPu8hfMNcH7J+5MVjowTjs/oDqlITNpUfmam0x9gR5NvYNg7KO8nMwq9qc
ztYGe2dkGxvIvpdBBrm8yzO+oUPCozIX9E3Km3apvHFaKiaq81kkEMSzEvL9pi/SNW34WVGoLZ0d
vsGwAOIiLbxNMoGs308uOaOgiYYjq+3VQHS9RIVsQZ/FIDjntbftjJ3jvhpl9McwH5YYH8F8qNKB
x6YUttPCls3nxpA3PqQwtXWgcAzAHWkZnPIAFIlJ5FVI86TdDGlzo7JJvLN83BS9EDctCvy1LNRl
CSz6YLjutIb/i+HU9rk7NcpgFz6cPxyUz4Df1EzcQtZ0X2cTulTK4q1HQOzBTVX8myd6GPFzCDns
/KUEH3ZyC/TwYj+pCdZGjCOhxMS+KtcBd/Jscgpvct3w1QQLfOOky/KoqsskIqSa1uDBXvegFXoz
SXZfD00voObgebtWaLJqSNuF1CsjYZXfhWlGdyifsj3YY38pWhXjIU3PzQypF5J9F2aWTHvt1Lyn
Rp2BIG3W5dxdkmyaV2Uywxcldb1ifQNFIZVB0YSke1lvP9mBdkNw1jRT2IKM+k5yL4mFcnQ9aL0N
pjTZV7ToYzmhelN7Rr+xJWQbDrKlTrdoP4EoeyqGzi6KsQUuqPB+hurWx0COt5C4/BtvihksQjt6
gwSsBAUxmyMpgUgcOQqvGUteZ6iKW6+bIl3yauGPg2uiuR/6yCoxbPxaj5dqFLuW98FtCUFwAzJd
EXddIK87ArKA0yAfFVBMOdWJCbpoHP1xk1bd7QSq1ykiqbpqpCUbNwM9VsTProSHrwkdbhpR8B1T
WIVmNPRqSOmCmHSR9zI45xI03MGwYY1UkYIckikgsdaFBOTnNT44MVngOs4aZKJKCCiIopFeoQxk
MOtDdapWoV9jzFatMHk0FplaSHBlF7ocFyxncqNoyTe+tGpdTaI9H3JQ6v3S7QpXUkgy7biw+mM+
22KTQt1qK7w82Iy0/NBP5bwpiUz3iLIqEkEP5YLcixjS8vXDoZ9n+RpeYgN1YlJ37zSC9EJ3EkU9
ZBwereRVO8g26vwpjUXRgP/0uQl73xMirEryNrDVvlV5cDMkGscsb+TK89tuYRWbl27u25VDUNJ8
cOVVgKHAJ1GxcA4lUSMJyIrNaH7xrL3KqsHvQxA2m58V1GpWuaE3Xc7dZpAjOQPf99G6zNsQz1Rn
su2XFcveJo1NFjhPobKa1dM2cBXcojnINarqzWkDVUpRXVkojt/Cukh9htOqhLSnn177UwXi0EzZ
z0UidNSMEClyDYJglQ12FZDALFLXsHMgGgyqjjHuStAPOinttizmi7JLoPbVizmelITCAmve6lFU
70Dpr0H66O0uLRi5Ns2waw+f1wwq3D2boKCT8qRbZaaASpCPeAQBoNuKYGjeEJICyfGpoWGbJigc
xDi9ZfR2ZM0AugTr1l7Q2ssiw3EwTKGCCsNZ1TIZPZoz6qAe09hd0ib+u1lxHakgSC+N3vkO1gOY
vp1vaZZdgChaRKxhZRKOjYrzukmDMB8CvAXORaCqUPTnuO3Jzdxnc2iSKr9WmeULIuclLYJmA4WT
9KyVtIwxTYY74EAgReZuUeWd2pai7FdzQdIFPgTzh1M8nydpATTxYAr1lwu6Ouig6jpdz5x7i9SW
btUcLLer8cZAAU1MU/2OUKbA+VcqYj0Bky1NVuyKOiu3LhdXuSnaDWyb7YHQ+q8FLYYzkJIAKZ6q
8m1JSh03KshfO+KtdDEkC60ScFu+dUsLhGIivNg1fOLhoIM8BLmGrNpaDHsUTFema2YUB3Vtt/JQ
91SweCCGxQeeCkc//6CZS/feHKR7tgTrdBnn6wdTG2XawmKEFqrKBw8yQiKtyTSei0yELZHidXew
OVBjDAgxgV3qyoj44YqsKTGsYyg6c+9NHRR/RlvG4OmSMyAiydnDX50SGlYaOBzDAoHNH4dpiugh
ED8Nawh2pcIqU0wZwgh2Cx0F6i5xHRS4MIr4w2xnBQtO8WDkym/BMbT53F+DZt3ueehN/c1s2ukc
FujDyoEUnFjy/6g6ryVJeWhZPxEROGFuMeVNezM3xFgBAoQQIImn3wn1n73j3BBU9Ux3Fwhprcwv
1ZoUA57tLxsKAjoP9i/22owbkbvLPF8X1nVPfdO/0kpztrPV6GVsXaW0EcV5tGPvXPNkqYh/syrm
36DWzXiG0TYV8fDsKLu9er1/MqjtDtyvlkSMFjn3fvc+jFCUd9Rt0pEM431Rn49fhQmK+zxZ6aKj
8LURvZWqmZF0cGKYxRrzb0EaICndHHwtqsnV4s6/ymp+EvH4pytG/2IAXry4o/Uj6vHshjW7OTDq
33zosAllE7vMxN9ZcJMyF1X0u+txLxOOe5OB5+d0UOZLLnBECgjnwEVwnYqxyTqFfx94U/na1stF
ayp2dRyPR253zeExD461HWHYWfw4Vn6ZLGYRWPniOO8FH19a0cLbrEWd+Y1Kh6qtXhi8+WMVtRO4
k+keVPN02a53ge0XIBLqRM6y+WOwVl0f02RourRvqzatbbb8IHML23voy3zpuQ81U/CcT3P5TGeI
Xa3TQ1vks4Z+SMe7H7rhyavrD5fq9h5ZxW8PVscndl6yDrqLnnvTR/4xivizkEIftuW4brtPZnib
qR73sMbEnc2j694Gzw8OHdzZYxCatI7t6iBcv341kf5dorN6ksHyxxNOdGwnCXcUs8eYNBYUo8co
cqj3tT1nc4OWJ5bkNqPZN4VW6TZsxnXsjK5XJI+P3TFMk7arQLEYm32W7iigg6Iugo8Xp1bNbSdb
AjafH8+yCmGl0CjOnXHGDx4G86MZav/YKVjmgnKTAt6I731F4nsd9PO5c5xbB9qkTIMGRgBjIURo
r/zJSaNJ4tdDlJhKVQdGr3qtAoaFLtAd5yAJRe/fyHoYhNPnepvHTC+qXeOioFgflO0QoHnePb7K
xcyPXQ28bEBpsquh+IFEqlfkYioP1J4/rRokTcfH7qtra5NYsx2l9QzzRCyYsVFmoiBsR3vvMnN3
TOTl1B3L78AbdmW9tL9bVICDii4zqo2Xx8E18Lp5v5uqaZ2XPJEuvS5vLrY7Sm3IrIHP/X+UeLex
xqK2CDvxwoGpJOD7MIQ1HKjovA1ijZL3Mh4twisOUdR9KYkbvrOSODlUp6wcy/Foy3B8kmAOUuL/
tZ2x+ynEH7mEwbV3wnlHx18NieQPWoKiK7DLVh5q0ZUokweZhJZbpXUwy19eqTJL+dWhgkGTs7Dw
bjEM9tylHMNf0RjqjAszFk+JVxj/2uO+3qKiiTM+SgwUXXlpEbTiO4qHdfbf7oyi8uiCmciH1ugD
k8uw77hjdqj0PuJazQdi+rem89S1DQOeW94EFOjA4h6FfewMYdYBNsystqoyLcbwINY2djDVe22G
P3NboR32iyWGAVgHidSTvLflqA7wcUgewysLLe29oCzTsM5Il3ZRzA9EuFYO2kt8N3P4vITdy9TO
hzLk5mNm8Qk0SPXLsqbfWM4g7EwsL4NI/bLmech4KH8NNmaZvvuhW+kemYDZbpfVcO8IsY4t4LcJ
knSEC+BLy8W56s0zdwZYaP34DHS6/348YqSW5omsVU63RmAFjMhafm1rxyLD+DBIEA6PpUThstch
pStcRqNU2dPrNo+2qyvThh7YSEjL21TpzB+LrfVR10X0LCv0jbBdvZuYMAI1kwHwMtfLlzJ/TKCT
HdKLxcEnWAHFTbL81NaV+DakvFq9Zb8uMSzauvff6nl2csxo/gctOlTq4b7pMYOrdeKY5jdu+E/f
bcM/RtvQs1fKycTLWdKCJROGzF16Qr14EXkKfR5/xXwkoO6qZi+KIPoy1L0Gqk6HNmiTnkfV0dMi
3DkkFPeZe/gtsGoUlNhnU4aQgeJF3rGnXYvy16/fdGgveJYb9yLIZH1Ytn3o5nLYLwGZgXvylC7B
8B3HXMH0NcGOFV4++G68r3w8Qe6qu7VijvdmqdxsGMgLLut0Gd2/k0QfaXzwXYX+zUYKSGD0vU9e
QtFrMF2kZW9B15+64OVxOVXIqt2oXfXSjv3d8Zc3FF2vsJv6T4vJLmUx2pGwXKzr5EyorODDCxj1
KELBv/FjL0mRt5gAouJ31MgR8InrYUA3y6GzqpxGWC0Hf7Z+2PwSRNR9Rs2O4gtE2kexlN1TbAZy
ErR6i2UEbtQPEsCxvZeyoeoT7kPdqzyrzrRXwQ0egvbDs1i+TMT+1gt3k0rMQXFuHfq0tSoehdbF
py+iOl5iT8VF5nE5RgnoUXn34yI+0BqbvAzhD+kAcoLdWj3RBc/d/52pjgR5HIR/Ufrrq+tTZzc4
zQyssPqnRNm9WQEeT0qcxPZr680dvenqlBZm+XWQuNFYZcybg5PrVM4Xew+pJK9csqcFalZOQbWd
YHdCrjGGJ+FcijOZRvS+mwxm1cIFCRX499Lja5kso7S3AN6iJ2i7fKHtb1Ra0dmh4MFaG+1NN4Fx
22pI/r+FpNOCG5blVO4eqyH94GCKNWphHpXscztblmmnB04O0dyjdgG5PKceo2em8XMeK9o6aYre
sOq5byzvqISzYFT6XbwztYQb20RBHrFyeI9I+Udzb4L2jpmiL8LncQQLkA2FLvJeWUHmE5lbMQHr
0vtDLkEwpCya/Vu94OGtWyHSoFA9bLMPrwrHN5svfF+OcXwwa4doF9bfyLcAfljRxY888+UHc0JE
8Mld6idFGTQnuzJn4CRWOgGLa7soOpfFdLLpuNzGkkigRyjJlyHrbXJpPMcDdVdHznk78Op5IDM5
M1o6FxKWXv6Y7WTXqbwUMbsE4cIuzPRuAnf1JWLtLgjxYdrQ6jBN2fwGeTs4tYX10sJTuDIPakbV
x9NPTmmqRla8tMYBrSSiKpndyvqIQHtl4Er8p6B22H5gKPZarw5vs2Aq03DCTr4A1+YExVNMc2ns
5p3LoLwVkLN91oJMJRE9lsJr30YLZEY/t78KO2Kp8OvytHJkX0ykrqydi1nwNrDQ4RzYkUwbEnQf
vbxv3RCQMfSxAdlpQILPS1NXyVY0zi4YqcqGyDH683dUsfo6QszLZBOilWvQqGClCA89GdpkaH3r
BNf/LlFaXkW86OOszFkDYbhuhz66eQAh+1GNGZ3bAA+PWFIHDdJAiDhsNV5YuOMt8K0zrjIseTq1
uBMc4CR8+OMQVywbt/7MENrnwQoT1ST4NWiF33AFivgSt7fFllAhIJhdOe+WrFmBz3mao51tzO9F
+ZBhh5rnTY22+FH1tSFDz6XEnI8K4NCoSIwKGb0sAOTL4Kgrit73AJb7XfScfIj+XWEYv0dd37xM
MTlOpdkNA6M3GlD5XCg/8Rd6ERaWGtBR5BWNNj1PszXgg1j+q++W4vp41HvmTC9FE3Rvw5T24eS8
+TJ03lTVP9mjdYr4YD1VrOc7FCru2bcCO+G0RG0cDeqAxqy6cMeasmIg4b2y4zFDZYXuqoloKkUJ
xWkNPkARH/2rGfxkW/OigLyPbJnP2ytfx/rCKD9VfT9BcY2MvR8GUWIE2NW1D5yvTRCjPX5xsn4q
rss7rcIgAR/cJA/xiceVSgi+yUOQisWHHzb1K5NrbxEH8gWsJhBy2QRpUILV3UZXKQ9T1F+MK4ub
7ZXLa0/R2Hd6UUcrHpdXNTYoi4FMwVbHy4YXXjItY7lzoAV0u7ppD9S6BME37aW1U6VVnkF3c55s
p812qgOgd6ps+WEK9NESsfdZlU13LK0x0VqYhwWB7e1AGjQA+LgbrApOaVaD3FpByy7Ywzkt05LU
qPkNc9ok7sOfYwh4oCjbo+ImdnYhi/z1YUDZNEykA55R05MbUIKCU6ITWFWvWfofARnnOvVG8qkc
bZ9j1exi5bGkAniW2gIdCuOLvjiWkAcQL3PCNO5hWcQvEY/apLAYvxVOLeH0wZYrh8a8lAuMyQUj
9ODPRL/YoabPrGKJRvfSpqwH9euX456JUty4rKvcxN30Dva7T4jyqj9TOaSdVDVNym66COG3T0LM
P6KYNaC6G0yRXkleUSClUnGaPa5D3+B7N6Nz7DqUQwG6+U8ObgxMbnPsVfxqW17PMjaC6JDk2mDi
3CP4MAAyd/ltJOyvP9fm6VEEeMLXT6yNr+DNfspmNj9czjEzSKgUju+zzOun6DW2+2ulOud7LIAh
TczVByyRLGna1rtGlDXJQDBgORPor0rrF43Lu6RW/wZ9uz0XVN9NAFE4b9opTCYnwM2MK7R3kKNf
UWj2WcXC9i2YIZ8LbHgDwWyguyhidQ4lrAZ/4eInRAIMw/pSxGHmBMuQjpaNGoBUUYiJvwOC10AS
CDWmxmHx+GmpRJdKt2CZT2c3Jx7G14iSJvSU/8/AosV3tO+s9sK0LlvUVgXkGOovea8Lk0VLoW4e
5JVQ+AgyFFhtssloHy0bB46zNqHbP1lfsmbNlHRVkRerAxFETXH2UKEeS9odR2nNxyosKJBii/+M
MCFG4/LTMu0bzMWfFApf1DfFamtHCYr07iNk4HJag4+/hIgT6Yl4Vxe02XUaZu9adaED0Kz/KRxF
zqQg5LydTSYGzrjYIu2VGZ63Czw2FrIr8xjlRDkyLbrYvmwHpKOAqIvlFIvy5Kim4WmguEYnuO+C
soP+hRl4iKz2YPx+zkhnwyx0Hf5fQ9H5GuYZuM6BmSsiZyt8CbDTA8+TA7aEVmMwyNJGaswY45MN
e+pJF1Knro4hM9fwoPti0re4WvhLK+W7DkX9vRUvZgn1l5BVVhGv/GBQeS+tNDyVsW19oQfLgwDQ
rAt8lnXRcOi6BmV10VUXMEDtVVs8BJQ6lNdwLP87MIeci4bTe8XmH1ZNir9YchMpi+Xp4QwUmgJw
VypXM7V/66bpYGl6wweMIXinZH3IYjMmLV34GQoXhtB26qrxRR9qzzhIlRX1rzAcDxOKTXj5es7G
mDFwz0VzBsw07boF6Yl+Ccx/ijKlQMupfuaRAWCJk9qF5ISS7rlWvDzZJPZS3Js4SkMoeOd4PZhH
GchE4oYdTa2FNk+uWzdnSRBJGkFYnhbcuASLX30qJIJG2/RBhj1UaZYr9DlL4lleeKUf3WexEP00
LVbeR3K5loSZJ1uVfx4tCXW8j3gbLVGLigzJiCRQ0OdHAwluVuhQXCwQ3HE+wk4tu23mCN2fMafW
V8CW7rC9DZI0QPpiVsXOMyQGo17cKl1Pf32nPZdOqL4bFbTZEHB99EFtpsIiqY2V7ub5E3hkg04/
ghh5bKnj7JmqxEszYPUjtqB/HOuliiIkXEpgTf8r4OgysvNWOCwtVRheq2XCaJF2nW0vQcZdkI8Z
k5hYqLnnplyyACxX5jp4/qpmOCuCgbWaOrwPXh+qIkJJlguAtTlwQdJy7WMMBoxW0LI7t4iydo6G
XQih9op8W7gWqvBI64y1w5xWa/Ea0RCRXWfJrNqyk02ggeXTXOtpfIX7PKVOWHIYOpCuN+OonWuW
Plw0ryw98GXCuraM+GvaTHzLCHLQgGZXSbB4c5lHhM6Ps5FFJPVg3V1adkDd77+3wNleoqrcu7rT
H+PQ2bexCH7rAiIwNEDnsBmX2yFYYgL7irSZVcUIy7icJZs84IluBmnifMWusV5oDmS/vc4umksz
l/1n34r3er2tNe5HpQKkC9Y1tx8dkCTrqmnEpQeZ/xrM0TcqKJSoepheSuEgq+k6b9zn/9+Z1lEi
7YEh4Gl7V8fuKJCV1qPnGVdpe8+KT5Vem8puUk8esgwgQoc7/nIAwPL5Zg3R9Dx51nR8yJjEhGdY
9vxWuV7CTS0QBis6mTcGvMPiFf0hpGAHt+YD+Jtz6Sz7dxhLJ4XC2L6JbuqSZVDuubTrcOeHEzB7
3x+Pwxp2Gjp/eG7tABDrtNpYkUIcyrQ+Yia6PArqSxTPnfWsKFKJtAz6vbeo4hnGen19qDO9yy7V
2vQ5KK0zKQZ53w52aIpDYwJUrsOq7cXd08Zw+CB+g9Ip7q1a5Htduc8sKuz7pu2sr8zElstj6Eb+
axBMZ1aX0BrK/gCkscu3yRxEU5vB/nne3go9Jz4RBrJ507WB0L8UZmhO4XitW9IOmNGCDjM7ECxt
EMFo1zwc8fbAuMunTWplcbGArmTxjhYxeY0NzAkkjc+VX/CbGIr/56RttYcZygF6wuBcXKmrxJtG
e0c9NJRMnlDxBn999qZliZkUd+IeNUitzYsDtWl1LqQbAAbWHUvbqf7rWHS+BYGyjp2mUdbP1PlG
gPC7jzrvDMXlS9KuuHQx+F3lxMPP0XcuM+v0O208cWxgJ+84KMsyaPdLNfRH0cTsE0Vf5rqsTUVb
24ew7Rt7X8R6N7jDYRNqbWyWfl0QSnDRT+azGrtjFCwkL7xaXkgrg93j+lcSKZclgnacIFjR/Ld6
PmbELrbM3jQFuwxgli50jBATFJint1sQln6XT8aRmVjsKEp86/JYrGrLx8Dt8dYyRPc2sORrpKCP
4plvD3MBUcEAkgcPTMoLryySFKEiHyQIygOZkAVwW4+9OksEHamKb82q8AMiPbeTHl+4PaOcRo5k
yD1OJGojXjz3q78WaPqzGnW0J6uzApm6vEPQSQILcSrTNRmw3WwmFtTXGmW4QWTvXljGhzwN7wJE
985t+fK6UAJrcesiH0PfjUx32AYuKnfAqmo8dX5bpzbK7OfWNN6OlBTUdGkf4X+aL5tKeYgQAM9L
jZUVxFWfhZOsjtDeQNTFsX6y/GrcdXxqruj37L1VB+SytFPCiHCSeiU1SOHMx7ACgd5ELMBnGFFi
Wwa5ir5GHWPGvxbpgj+WjvPG12+yhPoWwNNXJfPhh7Zwhv0SUzFiy/uNkhSq/mvTPkQyaQh2y1DG
R0RsPIQ+ubkQWyMZHmORxJTzDRc1TFkwusn/EQKtHnZdH8WXund/FsrFHNZhSA6OUEi9R8UzkLqd
v7QXq/Pp3/VEy9H5pJS/FojsXLdD2M//nelvR5yquq5OA5fy2UTspQxkx3ZwZjEueOEeAwQd2yEg
x9aZD9voa0X9V4XDsttexYh0PXpk2P965yJ4jOL+tA39suAKvZByjlDTyI5IZGRCNRTnYu5/A3v6
IoYCVBnVawGQA+Y1h+vXWUiNiMvjppuydB/gROHJJrVo0O9A5KyRBR3uWlGIfLtP01xNO4gRRcZA
a1991dX7/zvzawmJEgG2k+g/tu59O1QtSCYY7nfE+YOcRWWfl7J2E+IFzaun8GSOxfxO+BLkjRj8
lxqIf4dS8A1hlA7DFZXyaOvHnBaPexPHDVD3yjqJVY5tlLhCTHLuluVf6VgGqa+dpU19K/okANah
r9r0aCm89bAcsMfae9XKak8DEOVksD+QqAohIcO8No1b31XlHzqosNARa4nmdIUslrnFDOjYOy5c
8wOTWTgE5Td1ez9piP+vdqMJi14LH7mNhteppju+ArUzvOfUdQiAWm6dlMuHU+21wsscMwPJBy4C
YVfz27AQb1cXCok9oPCZLeBE9iXghAp/O+caGhmicpjaU+l7wRmx0ikbJne/VScb0VIyhGhGRPXz
GBRo5oAEvfbxc8DBhQlbBSmX4WsXWdMhWgeltY7RqFn8vY99CnbadZpTwISXS1XQ134W72R9AqFv
izvXCA7bcR4sRl0R70cg2pHdE8IKTVIXbnEwBLkEjQkv8btWX3vLGXIRSWRa1OKciWaQFUUs/8ad
s5qq8QxtbNYvnSzdXQGM5VzVFP3gJhZwNf7llducqa4QJV/PFkesZ2N10KX35bfIaFhzFUpsTpHg
z2NI2LaFc6TKHrIaGzWcxkFdaAsuZOSzaHcTsDJgZt/c+H/HGc+GG/wJGgg1lhWdZtfDEr85nQ9Z
TCpIPkWrL4sYXKSJhPfcuChuY9Hf3T0YRXiac2/Kc9EaO2M2DQ9oQDuI6NGU9ZGokbWPIT079XBt
vWHcq4n87ZdxuErBJZTjpUSjuArCDeKgyUZgdVEv0lB13n4zcKEzaQjCmOBVuWJJqxOJXL21s5Sx
UjaRr03ynBosa36gZbJWDJsWbTPXXK3ahsmq4luAkAVyICv2sikKY9AOmUDTj6yZ9HZRAU87riNx
NI5ublZIVVI2zHzN2iD8BIsMAbToPNh+hdQ2xMJ1+ndKgogGTFTEGuDjcPVHRVP75vz3Ip6r9s1d
XRh8xYc5f1AjmrRNBdSYJnZ8ARuCIXDqFFyKbZFR3qLP28u+gxg8zYvCVhDodBk+NhJztFPkTzQW
F4b+9kKilp8FbfNFjcv7soC2rvTSpI3x6LfrYcsJ31umBMuntxtK7Z5DaXW7akE1OjZ+lw3lTK+2
gBD5eKzFjHyLb1d9kcKcV0c+87zaACFYK/L0gEK2+qgZlq+6+NevakewNOxlWHx9HLtyToqpJ+hU
kDW1ix6B6naO05K2O2ywwd6JwpAKfT/M63Ld1GCm5DA6cPY1/p7Rk1/V/pM/qO5OR0kvbu826JJl
c93O7PXl4ywe7KxsynnHJNUwcsos8mv75zTZS1aEOkQCjzZ7nyHnXUNMTmcoQ23o0FOxNottUOVd
iMDJo380i30JQSrhLur+G3thJINb+NhpIaqR6R6gam3oDZ/7qxK8S2qL/isZmnSun9vBaKB3QifW
YpxXYBx6xzQoFQ/Z4W2MAPYAL79gNwwT1vdNLXUJkt98ld9EqE8lgICE+p750Ul9KIJy+myCxU/n
uTiUFTMnR8TYbkQ5IE7qBgW6577y6U6R6b9sQ4PY3b//6vQ5Kp8hhv9C49yjjYc9mHj28NzHrbfH
/8tZu7TPslv8V5AZyTZQ5xp1AG9hKTPvwxRN9zV5trMveh1krBLtpTegIY1v1S96Qu3ngOzBDg14
2UdBkyBCMlzRmU+Z6YrpiH0r9J45/QR/KETQYgglFI8lyrenPD5vzWYwCpSUTde9kL5sgOJ3wQmF
iL52Fhq2iRkonlbQZ9YUvwhS1+eKWeNTBW8V8GsndwhGm/TxEqo14OL6fSIVjIxxeG9cS6XdWmbp
Cnt9OOuIUuvYKiuDTUJ60+ZmhNoUVjHoLuIREFoa4V6jTlbLrmPjYjnCfiJIy2LYqDD6AliNUqfT
5qmqJlD2hg37oDHdU1dJurd6XJ3/ZG7c6W2Fg/3WYkuTBj8KPk7CjF3lYzEsZ4JdaHOKS5a0Vg9/
syxl4jQjx6SD6SQqR4F0p4hSpK4r4L+z+EGVQiLdmP5xtr33+KpCncl7X2b15BbP0wj7gDLHOUZV
ZT1LIopnbEOc6RqhrURoPn0qMsHn5TW/dZOB1LcI5w6Tju66yXHuoLPDLAit/vvh4Lo9S8Z1LW57
RNfBnOjMopP1rF0vxeee3yrYYW8W9sgwSElvRUHj/plI3CANt7Iyqq6HBHBKcCNkfC1tI94weU9J
A+JxTBCuczKOnfIOzH/f6LeH2jv0BZ45jtA/bmZzCAZnOTtB/Y/p6qnSU3wHnNCd5IyejLZxiWhf
FfXYJOR1qxsC6Zp84UmkSbVHrM7Cph7gFK0mOFRO4+xi0D85NqMZ3vxq9vbUquO8A+j10k8oaow1
h+C2IYII9cvxAp1VU4w5invHHh80Ee487rBV/eeosK2EDIIlrVzcUB9UqY2Bg4kaAWdZOMglOOBJ
XQ1/BWyL3fdpE/TPPayrzBoDwNkcW0G0IFAKH352y1/9JYYeXnUCmrJ4jReHJWBNESftOmwI5ZRZ
58kFW9E4C5K/1S9skZGNSiZWONJEAum9ErhYkPSL3KoQQI1LyBrCebFk7J7wecoOG1rwAa0EFv9y
Rwfca4dKC0JzaRAAwUYzuhqPpBcd7OAeEo8ODpEn5jQek17GMPglx/YbDvntNm20m0uS9WNUpG4/
1FlsDwugqQXyupX0K5hOaezt+CBmXP+rV0/4bHL65zSEJuh8yUdENvwGWzpY6D6bdSRpAyGWonMZ
Z6pA1FcpIhROjpzvhVi+PDuAtHaw6iECL/M9mKpvrJnZ0Hfq7CHvj2tvqlxV5Ge09D99bGECsXoN
Jjd/inm5LV1l5xrQJCauM+JuCbNrik0PcEUGOzwazyryOhinq03/SsJ35azRpSLelVLsRmGcdhe2
XOWTAAM3+fMKYkMHqcDMgzBHBgUbt/hxr3fYfMrCmmv/9ZbhYy6AqpkoOGni/oXL1D5B/SfZdrBG
2EeetpqDuyDlrb0Sux2xu6ftJS/o8gt+YXWLDLkPZidnNG5LOy9Z6LZz0k3zBaK0Ok2+heKRqnUv
JkRkK2yQNeqb4KgxiJF/52Ld4MAb/6ku9FADzCrVPpQ824l1PjP1ohc/ZyZGx6xc7FhUo1JbCOaD
aiY/NBL+IWNBbtewkyz5qSkFP8bdn96ARYXa8QFQY5sTyUUmrc9JOwfsL1Llpd+jFXTsp3K0zcH2
OPIdtXwzAbBLmwOCL6IdGbVz1sxODa9aSAVqvvXlt+oAp+nCaV64bjKkIkI4cjOKGTv6QM7USsU4
RVncLkizWtEf2i7hTTs5eBK5V5L65x3rrbcSKfmhoXHm2PPvWO0K0wI/DztEhaGWFY3j5EaxtxhE
w/4YQlI/DqN8BcAQPtfoxFSdTX3n7jQBo4n5qk9ND+dvqiuS8nHc4f/aOwhlY+5aqF8H9jSOywdG
iDlUgJtS1wPE3dGouE8I4u7U5FJowXjk2eyMR4SxvRwr2pQLO3ylaPzRI1feYURSvoCOioka+ynZ
3SKzoZUKJq30kmGMyL4PSzARtYFd6br8qPC3Z3I1ZdU89xiLoVr3DUK/6+6WcnKzmoU8nwu2N639
E0Lgb+XzPTRGhOet4Y3aMHG1QALMYc9Kj3W2FKVKXWHTjC8i3suufDGdbWecDV7WW3GKvZfkkVP9
ww37aCeG5l+rLJmMSp/mlrNUtYpjrQnH/6HrvJYjBbZt+0VEJDbhtbxXyav1Qkht8JB48/VnQO97
e8eJOC9EFVUllQFymTnHWnM+/NGjgAVPtnvQeeHKbfhMuiLeoBGRbXOV0FocTbGRVJ855aNfbsux
kNpS36Q6WtjAzdbhpMuN0XUxjQtCN20wtuAcMA0K3ORhuTW1LgS1EhqHKEiTkxfKa+qz0vUWXUWb
s2dTCX7vKDPVVXY/sTMaZ1rjfFRb19cIjo2jkV9QW56ofvg37OroiqrkFpT+Pu3QKgI+POVZDhMI
pTF2aWdtVsYKg/Z0K0J6Ga3XtusOYc8ijN2GvbrWVo38zKP5UTm+uddRDejIBg91IW7oA/V1aHGK
OaZB/dspcPnEvGG86CjxsJKapnOXKzedbZHGC2uBv8FN1YEBSMy1isR6olfF6nnQO4lwyPc/9abV
YXdgS+8MZBe91f4eNSzeMgyijWtwGYihocVtvFVRjJCnjfGa5VAm6EPqZX72+x8FzXVKL8OmDfXy
NspLlH0Lv9aOZltnm86pk100GmJdTsGdTpG1jYoO9FVhXAAatPwThjIW+t2tEWA0Je4lt/Wig0qa
kggH5gfsOnXyg0Mb+0+t0bkbvMYhJouPoq2GW23F+0nqxT1V+buWxuvcUuErJILfRen/CkhnNoPr
3tzS806cSZtCVdlDEQoJlchrDq42/BA2RAKHeGDVNCevCPMtArXmmPXJLrXwrNaAzw6ibleWMbV7
w1YJBsEUwVQ9Hu04iK5y3lhR/TqJ6LOxx+5HSim0FcG+smvxlIj0gk4sO7Zp6p2Lih6uXcfF2kWJ
vDJq03ma9TTmnJnYdULiHxkfoQy+3DDKrixO9jrJm/c08dxrRCANsORF+uroKASYuS76x/JVNVO/
tUvvx1jUP/PKfzQikmmsWGsuGVh4MzQFweTaIKSGe9yXiGTqSgeeJ/tL43jXVG+rc6EDGBvqLN/o
cXgPkOsf9MngPCIp6ULXv9dGU+wnl35zUuXavaLktDWJiSH9BUe3T/1DIidt12CVC+pmvMmGb4lC
odoHCU5Qy2fpbgN7E0BYgvlkT5dJ6/nWUTKe3KT760VNktLeSMcJtpHp0dqiC49JKDunQxpuNWtf
WLUAtUCQX6d9sW5GWHIONm2Zy+vU3PELmfvBIPcRXFE3TVW+FnaC3jUkmDXy/BrVEaJUGbrI+v3i
Ko5pm5anqsG10gkNMlJLKaxPLzBGy0MnO4xLLZkIEd46kRGHjSW5FNH6mVeEm9bnJ2JnrAgRYk4n
cI/m2KI3S8Eo6NQdwIcZLFYmMoKFe9ZZibXF6IET1ynsmxsTqeu6G247qcdbujbRRhO1fHAoH64m
LcJU3SCl8iednNq446QnGHJJ4putv9Hz1Nrq5QiticULNWevqIMn44FO+WuVmmInYy/e5X330bZp
dXGiqTu0pn+eUhhFibbvIgHHskd9FtjDuM97E6qHmlbhIJ1NLz0gIXO9OsYiBYxwN/H2UHQKbW1O
Rkt51LU3SdDi+jGfZN+Uu4I6/6o1CWptI/npWdq01sbEWtFagKuIuY7SXPlNwnEMjNZ+DQtXQt6w
y32fPYHiQETdoyOZcO+gK7fdPfoZWJ7umqw/oXFjiBuMHugyla5trL5Lz3nQzUoHvdtmTuOeCVvW
iZlbpxzf1rolANu0FG/WsevxRRFhomp7N+mxbFJtqDGYVX8kqZ4Ph8OJt2mv22/wOLsc4VNnZdjC
MtS1sTgp5YK5rGsquLW790SWrru43g1tSnsGc9pRGnRFYXSeQ/Wskc2eKhkf1Yhs3B0PRSBXNgfh
maK7cUkNOiSJA0LOK7MNuVP3Qj/kVx8OIdIqX39yZ3U2mqTNZJgBVc2JK5AxfsnOSw8RRbOwd8Sh
797dslYXkeT2JpJ5BDBQ4lSipLBNk87a2NEDC3hyCMrmd++nD2iPrHVhErCGU7H17f5HYzjRyfOR
zNDbDnCGG9W+puC1In0NzprVZ2sjg7KYVmTKyhmabavpNh2jigKeN5yqWCNa0tNDKfJHsnds6KBd
TvSzDk6dJldv4MrTwXzcDbW193O4la4ePkzNqHYShszKdxC+5M5ZhQYAAaGZK/wT2Y7W9mc4NN/t
vL7lUon9qP3u43sdlfJqpjEe7T5pLoEvSXQRN2Bd7/PxTaUzAnOs8j0yGM7wqSVwUznFReRY66p2
BjxXGcnxTMmsqvAoOTxXUWekh4CffKsS14H8RC4hUzx5utGQ2zVYRD0bPCFMNzfu8ExGYEe8soiv
lm2/NkXWPFDNbwt7HZRSHGvYjeuahQ8JCJDKZaObzW6aVHlM0ozmYYNqyW9J1aSO7MbSTG+FgrrY
ZV37bCcBZ3XWvdPsSQGxsn66tqtOkaY4p5abZipm+CWXrH93l1sZCrt0tdz8r/vFspfMW21dv//9
9y7ljeTURK54ociuvSQIP8uERSOc72Vl/sG5GN+Wx+KU9EYThXVySxW8Ji3FAqcOvP3yqOJQow3c
DdvUHLun1C+RUxntzqlpramyXnHU+JyC7rqegmLXNt24id3wpiN1uTZ6uS/MZDq6RdKcINysItu9
5eYLBgHxPoQ1sImisN5ah7gyqF8c/JC3Qke43AGbWttRAx4uldculii/cTiEUZQ+mBkNE9FF1RZ0
gX3KMpJj1Wx6t4qOLhX2LSzWeIMWBm8UxdWPyjmjVs92JqDCve02Dmcp9FvRFg8AnvR7nIrgAJPt
U7XNzyqtr7aMEUREqp1FGm8l4cKldEX7pJHN2Sgn6rItL6ab32A7h4/Lph2F8ZD6v5HojFsalVTu
7Czaw+2K0Y3ofHJTH6ITZYhb2XbdrVexT5vC7sgTIw8Yhqe9G5rz7fn3wAqMV/pm+gtlFc0p3tpg
JOOMRfecT4pkv/VWFMSKPSmwePTDMTnhGwhXuRhSEMd9c5xyhfC3p21kDVl8yA3K1xMKZU7L7Pbe
KGNmwWq3kBrLvleBddXb1NvVlkfqp2WzYyk3kL2O15EqxFE3oUqvpOfq1+WB2ofuY/YzQ4Kn/dvI
aDCuy9O0gX4X6st+tez795Tl1rLPBylG1tvq23+PLg+IUQPcbCD6aKhznv7XH1ju6pXO9drS93//
3PzG/uulTWaZ2yFFVf7vtf/e/LIv10w8PPpU7Za/QOg0HIyxfGwDofJV5QbOKVQRNwNLOaflPmyA
xuICzEO+yU4rbClm+CNC7Hnf8sTlgUFE4VY1Xrymd12EFuVbugLUcqSP5F1g2qA54f7Rkz47L1JL
PBAhpbbpnMMkO3te9tyMQcX7czZcbtyLMOYarLK78vr3ZmZZBlLNRG4drynTfayN287uP33COlqo
/2/TqT6/Ah72D7ZVX912sja9J/O1HiqAclz/q+3Q2BZ6wGLyKXHa7hGk2nMBzPhmNCeVI6xHQVZ+
j6pGMI2EgeUD5Ijd/lbA825FXP1MzcjeAIiNH6vRM5B91OVDbzjmTgydfk3C3N1XbR5f7JmfWBZS
nHrXQUpvtOqYNJF3DhC4HeACttdYN10gdXD3ckoHx2auTKqGS+CA9NObi5VOrpu451rAvk52Givt
T5O53UM1b6auw9VVkJYv+xw6/w8Rh/IDDe54BT/3nSt7tQmRBHBKsfHJNm/L3XDQnhx30DcxJfiV
gcLhBqmyvln//1Yf/gRKnR8tCr9dCqc6SuuUak4twptTtR9pSgQQmtjU0cYNCL+LPX5v/2UugcUG
9ZyBbpKmArkLe6QV4BDkndP2lk4KYY8CZDUM2JBq13+OkuJETuBR5GVjeyTdo6H3u3/76tr604ed
cYqNxkMhE3+6VpafS+8B9qz3lNi996SF6ggl399G2OzwXUTjw7KZNEnTAsXN3ikqIr8Mykc26MXD
soEEpB7s1qK82zxHmOZ/WAbSRxte6lVryuyF+Pe07EfbPO2o/Y2w99LmhzWlW0ck/msadc4ZsyFc
8BGb7Fh4PzUJLsKmTN7F2a6Im107RtkrZ/A+kEjnSpAj+wxnSuii2Iu8Gnr36PmvMwh4g2UuWOlZ
iSXOl9lO8xNaqepFySK4wL9Va5sanm568TN8XdBBQh3MmGAx7TsIaL5Uq9wa43yXOkaDZ1izADpr
0Y8U08oO9lpzXjZaTgOXzPjVU2m6lvFUPGah2RycvjUPudc4dxFNJRB4bO0l6f+YBz8bMzxoiMQ/
2mrMdxrSnVPrp+5jVDmYTwcj+ClRIg80dd/Q/AT7wdHCYwgy4xlxXfj3b7jZ9CriKH0dqPbTCwEs
V3bSeGmk+lj+CQNkfgmrdM9xKJC49HI6q9rVCFDnm4lphLvMy46pAiBfSyBxehTpOyvt8sdaS4vH
qG6ylVsVD5aVTjsoM/VTGbb1k+6LncAL+bDsolSozqLtfy33tLae6JsAdwVDQCGPzvbJoab4kmD9
hAcHRb2a3d06vzuBSBqsWc0Kkh9pfyrjBziFCOVSbj+4hXjyYUg/+9XwNWl07PMksO+OZ2qXLihI
3SKr+IIJfQsGkvlKtM4G6zCKUyMXVAf15Mvrs5VTptkPhaN/7vpPexhw3kekD6upjoFpig5yQIU4
1PCiJ6N2ykNCknyItKY4VLokVoRlsfJ9O/pZ1OIcjfJXOybahcYovIkZgBfq9iGym3Nry/aZtB4z
PSnfruzcJ0oy5XMkivYESbNdLXdVaZTPvpPuwBUR76fmLUtS/9nyfWfjmYh8qN17z74vyIQHQjVH
17+tCSB5hRTqELvjF61T86bZ5q8G38lGUwIEDF/trVIT7bUGgweTnV7nX9lsLXD5svxoh+5XGgVU
JYPuFUvMDPm1+2OKt2gsAOlqiBjvMEHWKUX1Db/Oc19Oxb2c85Mh1uNVO99d9smigHruFK8lZ+AJ
tUhxX3Y5mQQRHncs8/Mz/r1gAKLjDJl/Xl6+7EeLzwEdsLq1kCO91fJIoMKdrGixLK+nSeoQ2HXM
KGh6cVo2MFLFaZw3/+4utxSiSGL5/+thT/mYC41htzy5Wp68/JnlFcvOZWNl8mvqmvycoTAVaRRe
InAqPj/BEG+62Le3WlXr92XjjWl9rInSV46TaPXWKbda16T3SadtS33KOgViGE+WZOHNkak9Sk6x
3hjMB7BmdGoSX/9RVY5c20IzOD2DfG0lsbsbTcsDi++0r6ZXEqQNTbou7VKS5GZozAJDJCca/HPD
Ob0umyHQ/3NruavXQ3eGm0MxvI7O6Ob/s6k6fpbVcn9InfAsGepwBI/w2RTMOxBDVrxkJjZxGsbL
HYid7LFwY7SR3V76j3KYhsNUF+YTPizzwZcVYgXXeFo2oO35AoiOt5Pj4bmV1rgzY669jd+jlnbr
6i7NMb2mIw7nsVDN16RSjGlB+9qWWnkcGok9cN6vQ5Sq869kAhpVIdU+Jn1rvcrCBoE3eWCC84Pj
ZTRnqkQ8+EHho8s0ESpVuvEe1OOFQojz00v4125mamB1TLkXoLUOGDW8J89CsL48Zf5DbdR7H5VL
x7ziIk3zk0rwmHTVVQPCM/sm6o8xzW9EI8FvGYwPWtVHH4FELBTaZnyNHHBKUlgMADABfFWu+b48
lZEHh6b3gk+PxvMGXdBwayXLLcvHuCsFy1LLXAryU+IABlwgWeBk3WYu5p44kgnublneHeRV9wEC
4bmgbjJ6lO2w9fJAZlCOaJBALM9Ynhu0/QH8lCSG/CyT0LzgvneuCHIrHGvzTfA2ajsOtICoHZxF
44G7yE3BzAek2UWcAoJedoaF0zGkY36c77+5dPvlto1XapO7ibamELpxyI828dhVN/DSvyqSzO+Q
VgrJvPHLztTRhYaChweHvgojCwdfvk1KQX0977/asIaY33W4hzsnfeua7EytERatzP+zmea7yz7S
tn2vU9IJ4tjrEMXI/37e35cZ9muAE+vQj1lHnu9Shku6AGlOgyh32QROFFy4fAeXaTTtA0Mf6C7Q
6oO9/hFMUbwfGjO6aILK5ePyQN+7+sbKIIgud3NbveZc6ff4dShmVQ5EvaGS4y3HdT8GbsHF34c0
rbaF0ZkPjnztuZbfk1rX7ioqtfsMqY5tbbj+258VMwODL4n5Ac2+GuMTboz60RBh9ug+o1GZdpYt
aJkZlXmdSvSPJqD7b3Q1JCRV8ylth/6629snhFflo9sD91ueIVPFeRa5r9nYW/s4HO75aIFkx1n7
2jk6Ium6+Y47DZVFX/T3ICzMM0VHOVcGm29Ibxo9ZyMtEJnCe846cLLCbL11XkbVQXfR3PVINd9Y
oegYZYCoPQhMGw9X+aNVYZstGdTiqUh/wS2R7fwyFNti9hIOlkpOGr8sljUeNSNco0b9SW7/nDeq
+Mi70d73KYJD9Dr5B+413F6h194apzIedAU/uiiH6DEkj9lR0qN7oEQPG4PDjfSbmLpOql1Da3BP
agLfONbbzYD29LlF47MO46F6yxxslhgQbZLOZrxko30zjVz74zY23e24/BWEmVqJsqkvSeUioi+i
BCB13N8lQcqOHAeFsJZpFISz5hoNFsudRsOKDrVJHMPayZF3SlxsGjW/222KioTyhtu8aDD4Vhlg
oq9wGq9RaHrBCm04cp8ogORZvfQqmtCl1RnOS0oloahqLBqge2KVvWhRkZ59v+1n6aL4NBL9Wted
/qL3kcN3Stts2d/GwLaZR8WAHtGDC0r3bu2Yd4gYzQvyQHfll2l+Ek7fvMipUTu8HfMAGX2G9XbD
hoXKY6BK2e7bzpreXSp2KwCk3czxS4GurTUvFe9GrexrETDxaNT8aY+ppN3nnr33jUB+YjWeqKaK
+u4ZdBrTEoiAbibatc6op6DoWeciLr6Fps5Z709vSddY+6lpiFytrH0jfrgsTxhiFDYtwuYHO62j
K42tkLcn8u+ExhYauexCobNn4ZTVTp/S5phGcXFAd0D0Y7Q/fMj5Kz1IirPkI5hAvYH7j48JHOlb
KbzNv124fzgOnOJhecKyPw7s/oSIhryQ1ywbWQ/6ykUxs24G+jUhPysyKy1JLkj6HvoxDR/beQN7
w37I9c9/e2LGaT3mwt9IpDa3Zb8jo/BcG1m8SSOz3QWT6t51FK2rUTrdBQF6917Vc3WosV5oRMt7
WnOKzLsbXNhH062YvjW/KPayHlmAyo/Li2iavmXtVN/7ylGvZm2tIqdwN2hwRpwHBRbLYc5WAMXg
CzV9ax3ECivEnNUgV/xtS4LRCiPrjmV1+Bzbezk49heyew7hhHItxpnxKbODP8v+PrQrNPwifIyS
LLqUyJw29fyCEpg0amjzA+tXtPcZHXLQGDrzxkF0st3K/tKkg6+uNs1TEhLUkAraryCSMpxYUXBt
Qs967TyIR0ZXlFcb/u8rlYU/epXpfx9U3YyXZJ7SiDFOthac7CyBPz7fRcf14uhRfSWsi3awRACk
eeGw9ermEBTQTxzR4h8fD5o2ehixq89eQvtSeoOwtQhJ3PX0ZwrjY/afyzjbDlB2wiz+znrzMyxa
WlwNJWMDC+l82d00+vht+U29qsxJwGKLt7EtTHTA9XXKwvxMxTcgOYOdT+KPnYSaXoVYKwnlurWa
61g3xsGgHwYP2Jo2AhexzzF6mKTdHbuO6r5VepioZtD1FJ6We51ZBhthxv3GR79+C3Q2goVgbXpj
vJ0JaqeOKRdPM4bHSIgpDEZIpZauMSFBBy+T5T9Yacmn0ZTffO9F5aHHqRkXFzcbPrIR5KJCod/4
Fh2lZHiGx7qV7fhNKGwbIx0mw79h+1Sr0o+NTWr2W882IeNo2c4uyk/XiaddR7FnHWnyUnGJfNeT
4DEItXgXjlTJZ7bFJ4NQMI9gGtNdPz/lCXMwnMDZSCPWXiFXnKM+Nb6MFkus01vmkTEVV7sNUppB
2ZOM0CXWVrg30yjfp7XxIvOBgQRybTXhqxMPV0vLzsgOLtFYv2ihtmay0DdDjv7g6sTHL6azP4lv
jBlXWSfq6iH/Sh2+eldP6sPczbYR8pwrQ8BmiYqjJmDRjL516FuFNK9DoMFoAeQIBXItN2YUQNtT
meDjgt/IDmVBm7OPaS0J+Kir2jWLNTrMzYj4FDupn64LDQVlod2AiHjbEXcHjb8ccgMj0xoyhKpN
kIXU2L4Nb4SagY12ncXh2bV9dyU0SjGgJ92Nq3nh2hwSat9EgrCHzL2o8JogCZlYrIOG+WqiOhWO
zeiQ0KH9qqpVm9mbENz/um6beO2CGdgkY/+78vrxSrL8M/PhDDV2t59HtimWP2Z5WGIb2QzIgzb4
mkzxS/7k0wc4+RpLhhTAF4amyNGjuN2e8t47XTzjGkiKBjEfBhZhukfzMO0rg2pnuhkDjDcyNkGi
JeZLgeZxFXNCMilpslfMX6fNZ07xsQTBsQq/2sJhFNBI0GMIX9/a5c8+b7VVYEb9uhhz1C3Za+O7
Doo3zgrQztvKwl7n5MwdyA0GHnb9haTJXYsiHPnLw5FpM7hJC3o/9lOYm4ioAjumQUturvdTcTL6
+Mn0cB4IfzwOedBsVEAfCSzXhrWm7UL6CUJcRNh3FxSvMDIQ/6GGOQ1e8+IaaQiR05j2FMCfE2Bd
+8BsWbFmoDLzTP4QbOWr3Ol+Z/NHRqm+McOk2hA5hAOtQif0Puoy/mPZ2kGE8RuuU0ZUVHTaVKTt
6HY6yO5Kd5umz1L3aaOJ/MUVZXgIS2xnhpVulVToLVS2c8v43SyTb+o6SI07JqQBT42CG/0/stWf
sJ7PNTKwXE+MrSWGcJVO/aXrN+kIbNQEd4s7JsdoCbIg8rI31rpmVUsnZ6xgfxTKP0ITXoWhtm+a
6LeYehQjXf8q+klbUWUct6BZxc6TRnXq/OGckf2vp0Su6TlHO1fV/jpPmhudm82ghc+eHmA+Lc2r
pzGdq2/EDxZ2rmDGfRwZe+RYyDGUg1IwU7Qa45ZhZJN/syibW906L4wT+gV8Dr7A2Sc2TWR9N6Qq
6zRrXqMoXgdDMswzBsN1TZGNC/15apVaGYHOeLcx+Kkl6nH+kGMafTn+FdjlhXlZK33qK4JtIz8w
8+2TqRbjHh/iRbWx4qIdJxgHcwyCBuBUy44MGGCXuM5Qu1WrqXco80co/+o8W9EXYRSY5nCAx76/
CluuVifh9u9VP/3y24mYVgGbxpLn9N4fVxf+qtChZoDTble1xUkqObqTSf/iwooS0LDCoxYwJaEr
9bORphUjGGAORBj8r9K69XY2rg5mwfsYQ++lKfqLgyEc7WH+3NxSC5BgQZfdcNNqrlz8LE2KQYkD
Fa7jGkzSN4cLR0BQBxO1LQapLQNOHoM6+3IlYuKhseBN5YzlsMLsSyGgeonM5ma7xrtfjI+1VNcp
bekBlVq4GnLJV4y2FEU/J5WVHBTjfHZFF75ZPVcWavvxSovkkyPKX4PmXfpQIIBK3x3POHRNLVZ5
iaMDLXXo401QeQLwRfMxA/srZTKsJIsADgIPy0YmpEwWQhfT6dZT6fzWpjJkQh3tI5zC66T3z8wS
GTYYzn5oiCSMJjmGyQhyq70wGOwydPwp1bsbjCtHioaXdMoeJtrFDf1dq2nvI1XBNSiXNdWVTeQk
4UoFGiY2mKAhxu00uAyyuIbJ8OhYTffEOdfRjxMAs7NfkC7jPQdQgLpknUXjc4xQA3GtiEjOHXaF
ebCxHPMkp4nrNrzXUvOH3ZTDeVNRuqtLIKw6UILa87Es1gIFW/ULFQb1UA/d5VirfdS3tz6z32RL
no0imJOUAQHmLHto/C/C7bPr7BFD8sM8QdBah9V4YhCgDqsC1+/QQVlG79lGQ0pJblwbefzSthZy
o4JcxdLK796o8Z064UtYdWc/hv7iJcdBkG4B2wmSezm3hVT/W2batWLUhz49BaX1YGOEsCNGpUbG
XrODe1V9TUbNbM/4t80sSdGFXykq3rTzwh2j4pBa/0YE7+HWKDm/Lf9No0SGmPnIW+uR9laQdYtz
pXPtBQ4R7JHmMxdRjAB0NBM5cj2Sa/M7oBHpMLqMGlNvhhIlhxcgdDb9NFtNJvr1lGmkuynz+foY
JkH5BwmSPeQYxal0RGKYcMu026lKWG9aYaxqVsFVhW1LCLXC0/8bbAVoFkeMTA+NLVAFAHW16keX
ENp7mvqjrHQju4mxci4j3TyxL8oS4QV1pa3KqIBQUzuCZ90oYrJDLekmpVzlLVf7rqcONZuXX5jI
ilaask8ad5ucWvAZ4huBfJeNawvS0oMj8orhaa337lvZW1hX9Z+kL1d2W7Sff42lrRzvtGpCPMXp
ehwqJmWxAvNdaDveW3acXMQ2WgbVzJwdZFaWqY2DxRfHK2lmB80ocBl/CvZK/ch7kvLIQpGmWa58
DeZbuaGJ0+JlYRraZ6Qbe8exzD8TM/UMBFBfxFirsC5oNgoffe2onbV4cH70BnohKrAjv2b625h9
S2aJlTPPOPa03v3OI7OC50fJ3KUdYWv9dVSGONY13Aojye/Lpg+6taE//YUSB8puHxrHH09qnLRN
Ncj6oKNYeQtcgE3wk7+KroNIyVCgIN0wc1B+D3/iIM5++ppHGxks36ey/I9Rd81NbDpYyWaaVhdk
T3/Nn0bEhIQsgSudZIyVYvWiijubxf7ah2E35BdPy9/iqR8/Y9u+/gX4Vt1YXWw97/bWQLHYcqbh
Cl6y2NVVwaguCgp3DVTwNZtZn5kYtihcxg+Xa/QqxZEAhrRnQl4O4m/vVBJsdU31WNdb55eySPK8
7s0tJcEMSKh/m6p7nEzQMU4qi3PuwI3rxh/MIqL+2/cY6dQg+CnHpKevNWKRcOcJVxqjGTWD3uFC
g1ANWJ+RknXj27uorccfOcGnm+rTV9AAb+3oTG5UOwWPDW1sTDStdgX09uXNyewQK/Md2xOLB4Ay
bKHRQ6aq5EIiZexq5f1cjLVW9mvAu6jV5HuAR8cLLWHnZWgnh0s4RP6ir+0XBEn1TuYdU1J1hPWx
jCzerqwebQPllS2yzejmjMcFL+fcTRskDXDxekdcB5OmLuS1aoYXppZkr5U9ffRM7b0P5YRLpGYG
tjnWbzghoGS6FGb7aDoJv1Jn0+61VYpnpQkcoJYzBCEV3tXOqQ00LvjVhgm1Oaq0YxvnTwkf5rI8
qUJPusIXtSlm5oyVucZJiW4npLpVM02IcEIgjHfq/cgQRjq9WHxsKe91GIvH1gJSzRgwZIfLrJCh
REfUWR7dCEADE8qY3QD94SCqhGGiLZ5Bs6hYugWCPUD2nzWjcgH4zeRq0EMrtwtx88zvo4sGe0/Z
AapeX/VXsMVvtSjEKbdr5pu4eLkXzqzfG59YbNu77qkKOizYCee6zKEGv0n3KW75tzZZZjRaT3Ca
bQwMlVj3fhN+T7W+lzQ2bf9p4YrVYWQ+Y+wjmOfEp7BEJ4B6nGnUmyDuIhy/vEOSmZyLSjgfen+K
ifpOxVu2Cm36FYinMbbe8rbpv2nnv2md9YE3r3oCt+CsoRYwGK+z4IPmiRogHbni0JSqfzQoX8V1
126TIkNqtRwDSWAhr9SQ3OTp0Dz4NP8XM5rn/85Nlb789VN2v6lfoAMgdy9nUFpbcnUL8vDIfCvt
GjizOjFrXcitjI0Rbvy0bGgDh8dWl79TmPCi1/rnsXYMwMqqoSwWFbcCyRzRSXPqRql+TKHnoLVM
S4yoGtDVxXibJZ52tQL7C7Ecw75cis9O88coRhcJha0QUYhk2/baRZbSvrTSz3FHZeUF9SEzN42X
v19E0GcWTqfcfs5Sogl6ntFey6b12OAbXfjoKPF/yLQZ7hYDOLZ/4VkV8mp4hRnNkVECXIx7vlNs
qMFJwTOisTE+TzrNUWYrJ+fYhe8hO/OduQXZoZm8reiH8dmuIF/4Ja0Pw/nKlEUfbp74U1YT5bZi
giDawVLzY/U4Nkyv1Kz2I3ec4Qk5RLgidBnfTAaw1GqGczr5uMNQkL0ACTJPWPdu0Kfcl0ExZBUk
RHJ0UEFt/SjwKKz+D3Fnsty2lkXZf6k5MtBdAHdQNSDBVpSslpY1QdiWjL7v8fW1oBcVKdEsKjJr
UC8jHc6ntAESF7c5Z++1VXhHMxXjnXzb5Vhi2haWa0OO9ba1OmUbjLl2+Gd1GDEkenlmLurYaFZl
M8DbrqluLmw9Mw/q+28Hyyb/1S6JRJlfVg/xvahetFLpNrq0l5k/+NvMb6MrRdkCeJG3BTEYS7w2
6TpLfk9x6XDIjKxh47eMgQlIJpxo62dRExIvRaXf1A56nR7i5qrse+uotOK+y2G1Boywtgmbe4dp
E7fsDXnvs7kOHcD7Vwk5r8V7zxKsagRLSt77h36WtjnozJXAdPZtXmvbkV3pssVkflOW5P+YM5ze
T9P4Ho9thCIVhuWYxKbLB1eX9hyr1EyhtdW1DNJWPxVAVHtISWrerFNjq+JEypedM8arHKbuP7Y7
Bx6YMZTBnVKPFpgIh5J7a2MwTSFHqBAdKYfRS4Nrpqum/TxpKPfq4FdPPXLpOB0Wq2Tc0VT3j506
IPlOiL7zlO8g10zcqJisqSpBjYXC8lhobAaDtENhHcQs+iwvPoUXWMAm9fX3l9+i97WZ/fs3qCuQ
+D/jpHiKHG3jwMfci8Ea1gV9jS0gQzr4Y9s+wl3UVkoUFWv/HQwfeeCl/RABUqXljIskJJfRNPJV
6w/4u52aiCkibY+dzmIC/QE7wPsi6/jmo7FzGEfbd6L3v38BZyM2amT9DCKU7ZlB1iLHlnANPgBa
J0FC6eIySV/XThNvNJuWsK0bpjP/RzvNh5GMvHjUbbIXPVnsR4WSy4jX4t2+rmL7vKLh/coSgSZ/
IATdUcoJK4JGoS7Qa9BCUbWVKpWYVBIcg4BFgxqPvgbWDlyB3qt+OnG1Uc3Hds42e//FENSnKt1S
dlEVhQ8jXN5DPY4//v3/UHNvWHRa5e97YjpYfrtD3En9YNu8JLVnFi+Dp/oLSy/uR/QFN9L0VlMa
qzdKRu5Hk0zQ9sXbO9/Ji3VzW3nFtALUV/7Q7PRYaSM2VMPIvuk1qULD/O8dz87cCVzxvlTqvRHN
EuT7NEwSih5qecN0sXa6OVdSHXTaOFi3bI/qU6HDX59/ic1BwQtI3HncdHNPzPVJ9yzyDgQ/r/Ya
RU6x7+NZOkr3a1nWqf9TKt0qRyvw6gzTK4Tf6knIArqLaMMrK1KzGw2jj6tCSvkR6/4O5J73mvbt
dzEE/dEPoT7Ek91jyUrWXiL024LWV4sdYY95J7zxVR+Lz1DeEAQP9n0k29jP3zCvv7RACRvTklvg
tGidZ4ZZQFhL67MR6+qMrfVopW/4P4Qpciwp6rS1bTToxoyP6YicqxtTPeSm3V+pw3f0Vo3apT89
JuqV4wMblxYUAFhWfAgv/dk6Xgj14yEL0wTolBpfmTiP/vnl/d9ZMsBojynzhp7y/T9SdaOKUCER
5r0lXkMnEvKY9ohtfdMKrzvppVc2RXhePdIvuiBh59D6zetgPDaCCica2dd+4PQghXNsB9Vyi1pP
qFfXAYfJSNsQSNDeTTA9lpz+qdtnmFBbwNNdN3Ke7gYwKHIS3wc7RWXtjb9iGRFBkLTpnWL6MHMm
x9pKLcyvwny4iltFoVuQiO1gqt3jpNvHKLbaX4PN6blUUutuDEt1P7QKujzi/+YNbOVi7Gc4x0I7
hB415ClobuIJ8tGQG9pWkLONxYm1CmKEuDdyoyG6MjfhOJcKFQ6fKIfWpn5WJy0QVipRICtcjufd
N3xD+rao33q4uVdYcYOrYv5FgZzBNzP/VjUNfvv+c1jywZUh+z/vc8p/lGL5+P+QT/kxnvJ/bd7y
m5/pW30adfn/L8Ty52saZsC2myr83XwMsbRNW9gawXEXgiwbbGZBnqRn/9w/cZaa/JdpkxgJsNK0
qHyp/I39W938z/+h2f/i2CtV/pGaIGSAn/yfOEv1X7pu2PM/Kn9Wlea/ky2df9kOCT3Uv1XVIjVF
/ifJltpfyZZ8RkeYpkXYqWVxNwSzfMgTswpv0JtSVICEMnUd8oovSlasXdcSfubRpiIQQNsSWpNS
eexvPWQtC/IlRm7ui7Xr73Q6YRvUuaDa2sIweJs/30qRkbXbyua9P2JDEcdRb1cVBW1O/oDb1r5q
/aFkL3ejw8tAa4/i911P3PRaGuBwg/YmVVH9KH1Epay7wmpCstgon3QhfqgYAXcUOiB0TzBNfVTO
2iAPRBaDgcgsfdNbRkeOBHNXcGfi0b1rPMCOHwbHmfw97TTlBomsQe6JZUlL1wUa8c+fsC7LzCJ4
t3LttnlhjfntjeOT4pe3AFKdmRFxO3M8WCoVNHa+fnf58vPf/jFj5/3qjqapAqO5qb2HeX541Mag
azUAYErECWW+2BoN2mENe2f7XtWrg+aXsQty6fJF9TMDzGB8m7i+NFvq9skAgwKHaLOmNKVoFDzD
XtyDeV83qvasCYXyLPrQa9JSQXA19tUQ+VchFS02CRk2m6UVMxsahfPNoau8N3xr2w1at+Atg9Vn
0xGLk3yfS/CYl+96fs3//q6IhTSlKTUb297nJ+WMg4PvraCgpsabIgA/Ivyqwr2uYDpvr4zO+6bl
9XNjKI8jsXeLoDk6uh8vK5KkvriXs9+gBrmI+gWuNPEecvjhuWXAfkQn4a2SHER3qDb2hZzVVN2h
MbxrSlIIF/pVN76hmko2TUKrtLWrHyL1/wwtBVNEH+BDffG9xKzVxPqT8Kx7vVJ/58U+yDHQ/Rff
HdtQDiIOk5umziPiw/22I1yPcizB2eeA1iSu6zAZRlyn7FO8nm5+jFptIIgtu249gCcjPnjDc7YN
yS5ffHfnnqOpz8OdCU43jdPpbaj1wPPVBAFNkO2itB1XVvNNCMI9gOHV1GYbKp5RuYI00eZOD8CD
6Kty9reNtr+6/MXo6unmnDdQsKzMa7hkdjdO8jd9GZIRFykQsqxQEk8fYe9q5YaHr7gWTmjaG+Om
ojq7CcxvKM9aN2gGxIyDjjMFFXEzeQ+ya+fEeT1fYjdjhyfum7TsN0GYQWSJ09eKIHkrojtt6BGG
yCjb9mULBz7C8ZlI9hsW77ynm3JfYu8EMBlvUyd96hMi1IEUJxS3w6ekN68Sm+O0bpo0J6ha4Ywc
UQ9Uvj/88zsR3mhTmq9E2z4Efv07L/nmTAO41VRSi4xSW18XHNP3Wvk9IEq3t+EgEh0f44Mq12kQ
3JRdJdyWeLflNGaSXqFTb8LQeRgi3bjCUo0JCSOGj7U4FvYEbqSGfte1I4Lc7oX8AWc5thZOOp2z
a+5sptqqr7EnUq2uYRq2/masDN6XYGi3Vck5G7GecKcoDVahGgM1wFnstel0qzPRp2MWbv3Oxi0g
mre6JVJi5RCi+UDqyxV+yaNKH9R3i0ot94po4g3S+ox2Up4Ea6YIsUIpQ8djeguhf/MdT+UupQBU
13q9DFBqe00jbx3yN5eOqQKUNqlo5NaLQISKhN6+G+nVElkxGyd4PIk2J8Mb+i9zIGnSSIDymJHs
V6lmq2uD5pRNM/bakxJ0i2ncA4pd2fhS9mTWPvz24T4/SLEXI+4pGic3yPhu7RIqJjefLww9vPc5
/fqRelMapJR6MGNcbJ4edglTnb51anifhVq1LhRGUNBRmEnbxr9pC2ywOZ9O63xY/vDIvQIbuzdU
dK/kbDWGLCIg5m06J74T+YjoyzdNiMMDmun4l2Z7yIFoXIOUagCERWQdioHQ5NjSYFQppYt6QWwj
VbdcXs5sUffxsPRyQ6cORvNbr3TCsnXnIOZGVhAWClSEih7uLJ23nMdpQrgxZCjWm+K+kJRJG4h/
bhNktL3CKgcS2nENyFebbMRDXA2ocZqoXtn4a3ZdPSDe1ktt21KNvPzia/N7fbLyCtthz6aphs5S
yG7u44yoDYij2HPU7uDZVJ0yfEnC8AFAJhpMZxlSiCr+VMGPQaV57vAiT/ukKojTmpSUEJVxQ6Xk
9vI9zYnsZ+7JsQTlKgxt4mRdjpSCF4oMT9dL6Y/TY75K/fxJ0beZiWOnCOzCFdpP/P4KskoCNsFB
ka7yZ0wePaRAKF9vSw7LtvG9h5oyJ38/KyQwgKvqv/r2zuxb2CuxQTbZPpiOM8+qH9aTrqebqFot
05tfNNjlk9sEaWHpCVjV83xTk7zpwkVjJ1d8h34fr6HDvUjFZDvR3DKcEQDbgRtF49bz3EFLf1/+
KrW/MmIpyxMOKx1TE5Zj2yfTeuTrjpa1au9Wcf48RTU1bIvIi9kTKL2a8EB9O1KLJKkMxYeMbxH/
aI6rdvrWyveKE6wtH+1Xmqwy7NOmn3yx7hhn7o/MDUeXugqc3bHnn3/4Aluo7b1X6707pbwhBt71
kIZ0USuAXazHPk4fwjq5xQ2Lq1e7G1Hj0U3xLINYT3wIkEwVhw48eO1Fb4Pcpqv4o9f+kPrxm/7C
UfWjdY/3TSniW1WXb+pAEqvxRDLukSTwfd6FL0YdHorS2Bpsu4vxWVIt7jJsiXG3H/vj5adxZrRw
PNJsBEJCZ80/GS0Nctq4S6weioN8DAeHJk7yAAZh4ZT6hoPHbgjSh//8kkKj+Wix5FN6O3m9YZAg
ZNCKgSGGqDgip3Xyxzsya38mpXjOYmOXZnJ/+ZrndjaOkIwZdqcqbdSTh2qkddDMxXqODfajbNCf
ivhZKdk+y7fWtx5Jedv1g7lTHGS1U/yCdeFAefq/eDkdS9VtDrCC6fQ0SF0z0G7IUfauHpjwmsha
we+8qUPtLvGMH80C1zisKMlaW2GrI5fgTWy6QYebZ67NQP3uIGFgn+rEz198P2fOWp9u7OT7yQ2D
ZJH5xtDGfm/RP8BRgTFqrVOCMZS8PU6B93MevwUsgMvXtv+eWrm0pZFzyt5Tvh8DP7xv5mRk09Qo
vWunrVta7bXvCRCV0WEkVcphRrh8Oe3MVO5YmmUKiR5eqKfLC5kpZdRQpHZRYdwWIviDgGeHUPvF
6YtnvzWdRWEOR9Y2JAotvBNte/kGzr1ylIwdKdjZGoZzsuGPqkINof0Mrm63rlE21yLVt7agUFtG
h9oyd62TfLF8aWevaXLKYEGlpqLPz+DDdxwZScIeuh/cwZL7ukHsYx2TQdlVOcoCLSgRBs8RU038
olbiMQ3pOgIjWnQ0HdHz7VPLOGrJBFa9TxbdPKtd/krO7PRZWm32PXwhAvDa59tDqpqLMiR72FGs
G6IU7tKpP/Y6T6DTNpcvdXa08fCZBhxNR5/y+VJB1yl+EiBnkoZ+NwXEFERi7SnhHzmw0Phiffly
Zz/Zh8udPGzm7CGr2Jm5FL0PFm0MC0dnPMKihHd2+VLnPxlLq6RkATP/ZF6NSh0deMono0bMBrel
m5feAoNaxgP+YBoBly+nvS/UJ/s0ukEO86nEnGqdzqkWgfTTqGQkRvuk1LCO027e2kp3bLXqumEg
Q4nca322MQGkd2InJ5OhZeK1BcrQCFQ/uWNs7LghmYvnIL3ffmU+Qhx6zsbwxVbbo50AXcv1GxjK
mygPHxzFf+oJudLQX1r6TQbzG60LB7YQNCou3LzeD71CDkyBl6K6Lkq5n9qEQBf5loThn0DBEzo1
NWGBWUQEwqyVL5zfY7cyUQdwpGJ0R6nyJmrCuEp2nOyUJo91sNJ/lzq0ILt+yxOFijWTQswEOU+M
ljfdGexGJl4cdQwPqdRviB/LEswXwZ2TwflFAPw81YKZHfyj2dRHq+TfmtgOzE7fVLNUdsQT3oa7
MbhN8+AVVnGAACV/GFW5TyZji7t5SX94PfI3jdKtpcBFgoOpJrwrK/NnjxvxR/xgs5oxeOoUewZo
8flqJX5ghz33bxaWbe2THBmWnd7mpbqlv/mQeOOdlotHjJAbz4ueLaXYdAU4q56c4t55a0pjM6rl
c86S7Bv6NiIaBk/wLbmO1zHE3vnnZcR8jU2ZTmw77ZQ6X0YRFh4tRNOjPbCZX8aJuQmGbDnW2bOa
Zs8mvHZQJDOfxvitlYaymHy0DPlWDzl0zB92mBqVBjN7woSJdKEMFY9mzAnAyjapVVwj+Cw5P7XX
zmRuo6pcK5zFbKc7zpDMUr0ToQnhAKTSMjatB9SNiCmm5toxjOOIpnue8kcJzzhhivtiMju3f2QD
rhlsIm31r6OCHKHfF83I/qZ03sqEvgW4T9X7XUA44WA2z6kQp7/YVJ2bZ9hSC4uVVHWEPi8AHyb4
sI9Sv8D+5+YdKOAyRbrbHUFWz3vJy+/9mdMZe+J/X+lkp6BkagViY+Lj4cOAU7xM2AVP3VcT57nq
78frnK4JrJEFtguukwbjUWQNykj2QKkAnej9FHVzBIkDF/2xyxAhXf6IZ3eLHACorVNGZNE8WSTK
smoU3ai4tsLwrq3HHD0VRoN608HNC6Xy2+iC246t0ZAybi1R/IrhjWWW/1UR/O9JnbMIRUxpATzU
OY58fq5RpjkRbg2eKwc5wWZBq80baqnX8+FnfhG/+OR/P11HZQw51HAdFfjbySLSFMaQtAPnAdkj
ORvlTkata7E5cdR01aRAq5zsYQI3V/KG6911TLDL/N95z9z60/GL25mXx89LDI9BzB0dUzUMht3n
j290usQuTwkvrFPSEKQLoeKlYlsq5Lga6YLnOlHiEwEHTbVokNGWYfZ8+R7+fp1Z4WgDWJITK0Xa
+Ql9eLPMISMvQPXYnpbNszpaTEHx1sTpnaLMxJVMibm4JS5gc/myf7/Q82VtaWpsRCDKnGwcKDui
P6MS7JL7i+PH3tqjtaN0tpw84+7ypc6UzLkWe1HO5ZzIbHky3JlKWzDJ7MCzUmxJ7lDSu9Lvrr2M
3X93N1fGLUtsHN+40ypvxdKxBHmwbDJrXTLT9HpHboe3L4GV6YW2m29wHg4QNV4u3+iZOWG+0Vmo
wejUNMv4/CziAc+kNbB1rvx0qdQZUq8DXa2xK28CJF8P0XBfEfz1xVXPvBOfrnryTlRFU3dEVA0u
fb2F6JxDr65sq4poXGe4zO2N1qOz6tVdS55u5g3HOCkehsLcNiL4Rhj65dtx5sudvBOGSlI1ZRRO
BdapZqXtfarbOHpdrTT/MBjndRH/6KxdT9SjAwgcgCJSBQ6ZwK69/AqGsdvLcB8V1p2V5rdha91I
AsTxoiM/L24jNXiNeIcjpwIFP37vk2pj9/lhrG6RNmE6KV6NNL3pHJw+sZctYjCaCyPKnktVecgn
8RS23ZGmy3FEd1ekDfyx/qhm9o5USeifFiKM5NasMWlExh3JQb/moawQNBtwIwQ5LzSr2M8HIJrx
oJvfR7rjEA0fpq4RWZsyL/njxp1t99dG5xwDxDVqFSCY6q8LLT10snyWWn1b4BgpPQXAl4YN6rEp
JdYa+nfaIZgweof2lpMP1a72uoxNFkf5GHjeo1rau8tPSD87ZZgc72ZpEQTykykDnbfQB41ZK5b5
bVpLCMRe91yM/lXTx68ixEnvSxK9mD57fx2jDUSExm7VPNap9Rhgoczs9DCWyoo/UvXO2gjsHQ5Q
KrH5tT7ZVIWI1NW1IyXAq8E7zvNzZASvlz/GPLf+Nc7mAqJg9ZF/tV8QSEYtsD6YBZrFzcodpoEA
rGfykAQ+zYoSsu1Xb/iZ5Q5ttc7MZ9mcz9777x8mW5Loy47GyeA2sbiJuvxlahhGFhsMaWx9UMD/
xUf8cLmT+STtVR/XHZeD1T1Qvh/9rSDiOvaaa0sxtzX91csXPDurf7jgyVTShFqu1hKQ76jFf+DV
rpCnERakgshux68KHX/XdJgtmSYMe27omadHXWES+GXNNa8wiX4lvdiSCiGmpVE6jxUk9PlNzTOG
Zf7F+H+v4P01cgSdYOx7yOpONy29h7jabHJGTnXvpxXCtwnPixO+BlP0nBivvVE+83beWLH/BCEd
7sMz+VhweNNfGdscR+p3JXWZjI1fD2BrgJAgu/6676xtVftXuaes5nGhpNo2MTg5Ns1zlppIt/iX
AHQXpqcsegHTIvIesxQFhFY9lCK+C7xrCItX6RDdwygIiuLW6J0vFtMz5WO+dUtnz0K90aCG/HmN
8hTccWBh5vIS/TGpZ7uCUJ55Ok6S9uV9SmzTlaYlr74FkUwl9LvmgGTdUDO8Cq2DnZFs6F0rBNGN
VvusaE9O222EgmSYOc/v/W+FAYaVqMyI9EBdrReeLF+LOoGSYGbouarbTrbPXkn6c194W85gy7mK
puczDWX6z08788dFhyI4e2j0az9/XHQMVawqFDi0Sj2qcefOMwVxwYS3OzusG25gIFe2v9gdvXfx
/xpi1HIpc9A5pwrx+bKjbAPVbNgX10yPXYKdn90ISeGrER0fpS7EKdWDFle388BqtPDJCvynefFL
0K7PX0WdlQ+xs8m9/sqL8RtKs+jozMW/+n6eX5VVP6yofa+G2PxihJybA1ArOWzqaNTQCPl861PR
K0OWcFRLNblzjHQFs5IxIu6+nm60c/Pph2s5J4W1xm77HhH84CZ4JnAQL8K0uOVkdVuoMDSC9Be+
mJuoyQ4+OXe02sSNllobvU+37QFL7pVo7ZsyKb84ZZxdIHWT84zK+ugY5snm1uF0nuoF5cgwC26V
gPxXn9c39uTOmgBmzV+KQ2sgN39Uk7zhr9iKKP9TG+11EilvduUR9eNYi0KEr0Ur7hDOH5gMcMLY
mD1dJPyK9xuBzG4w2mfDzx7KtHwNffHVzvDcCqnbc+VL2qqunu7RA0+pfDXW5lcdJQDOyvU0YNuh
xCIy/2nerKMl215eQc50RynicizVNCZYx0bQ9uk8wk9GcjF5pKZa/Oxnml0XPhWB9thgYWGHNALO
zUhrTBwQO+X1PMvN70VdObsoz35dvpszY5ktqAmd0lBNFCMnr2E90XHpa/AqyLRubV+uEe/t04lT
xJevzfvaf/LK0xZWuRySNx3S3OcPboUdJ2H8kG4G73zhiy50VfMZtNSD1tJZt9fCTF6Cxn5sIIZB
k36dvl5S55PQ//0eqPB8vgcoY+TW9nHvqn0HehUvvTd+T4v8NaqypeHl0aICDJ3IagdP7DYrviqU
nzsBMWkwrVMbYfo4XdPV0G+yzGAxqfHJEycLVbx7cCSuPpgKGdrpOZ+pb1dkS3+xVzozlXy68sk7
W+cOAJsxA2wbyBu9ApHp5AdpwjbOiwewqf/57hP5JzE9qEDpV7x/ER92gl0+lJYR87TDaJapd8Z9
hbptoYWUAcSVb9tLOBtfjOZzH3F+sww0jlzxdFGxtDROvVjBMGqBesF5TBZGlMWLtCYtrIBXigPk
8vvz3mw6HVDU0lQmET6seTqgomwIJxCV8zJJlhunFEW2K6OlId4E9woJqQlFYXUmIQSO4x7QDibL
UK3xwn/RPThzyBUfb2Qe+R++b1ni3qY8wPo9EFxteuPPosC9BHTvz+WP/NWFTsZRRySD0HETgEIb
jlHe/JHmoC99P/p++Trnv9p5bzB/sZY4rR2VMldEjird7Ttj15qEUPik9NUm8yRu5V09ygPqLL5f
rRGrXGtg9WfYkimeYlX1v31xN+dmDs5ScpYWWAiPTo4aJMhCbPftzjXNbl+XyaOCAaIX8EtogBgk
yjxgONVdSR8APVc6Td7i8h287ytOhpqtoiq1ORlaDsfTz0+4IkcI6EzZuWnaQwwFiOjRyltb40oB
u7Pwx0mi85d4Xjq58DurX4R1tEucVtkQorKPShJKaqampV/Zx7oO13ZAfGeuEQRtz+FVtTZs0hK0
qO2DbT/UPnpVYXgR7P8OEFs8brw8zbdd/iNPTGhnwdVgdrs8jkCJeO1tT84HLrwYzAuk1lURDCaG
DF75uhM0gLxmay361I82Sh8+KO3YEf1WLXRdPXC49iCA0O2g3bZ01OLG9gxX9S2SmJwbbBPxOhjI
NJBjM258oJvrQCTp0ga8tyyrsVi1Vf7S4+t0O0tWixDIatfysyhLpk3ukIY3DWS/Nt/yomBll1tf
y/6YhXnf021bGD2SLri2v+qsNb4qPc2j4vSZ0Rg3OUaJ+Tg8r78f38rEBxOP/MSFnbal8n4Yle9T
qCvgJ7yfGPRxso6662vGlRYp92Y2/QlBRoSw0i8Pnnfl5983Ys7ad0ND5Tu/1R9uJDVEoWJF7jB7
1e2SnTeeEFIWVq1njMugx5mUj1YEgbPbd7AdENot8oxUocJyljZhG2aY3FpDG6y8GhaUFTZX5DaV
fNttP41ubak7oXAON1tymYp4nFYN6j47S8B6mVdThsEsjAGkZWm4q0paNkmVYGYMCujummksBkO/
skZJVKPmGSBxOneyd9gC8x1OXX+ZGMlDLIenBJpspEZbchP2ScDtUWtUdjn+Vgu99UbR2uNYwJtL
yuEnTZxVONiPOKch/OBhs3xSScZSOyJBly5dRIB+5BEZ4QhdApAFltzrpLDBXFh2tSg0+nRqR6nK
z7RrbYqTXTV9UzGBuwjLgU51xPUk+gQmRP2ZgFUhRokXoR3bRan7r20FE1QIs1h1QXObtd6zrWne
ygzFDpafsu4rDsFdUX+1u5wngdPnzE4WO4FK3Yd58/Nz7nOPNnzM90cGcYE9nCS30lR3VRRRBySi
dCQ51KkifUmUJHOGdFbp+JCZkswsvFNVRv/x8sg7O21xhDHY7Ko0Af6SLgSGL2IFQiWIuNwdixDo
Tb9N84K4HYv4M8nqCLQ63dSVnI9rzXMv6x/AgJgKer0kIxv5Y4Y/skJhtsRoAIjHhNQRzi67yXPc
BBc3hvQJ9rQKj7Ekh2zsxDbTnwhrDPgTGIaM+I8hIB0FUhYuLrMS2e6MfbZ+1zaZTo1pFm7n+aiX
UrEq7Oj3MHcIMAWaC7PyD0Uq/xQqwj+jrW+i0MtWSjGrkY2idTWZ6MtF6uLkf67V2Z8MNIuk52WP
3tcnE3fBEXg9KKZYMk0sO87z66wyvwvtRU1s4FZt7oIAqxdTBnBu6tCDhjNocf42Aj9+9EcqTO9/
q9XNBmNF7MP+dfSEssw6gCx584We59wJxaZloc3OFFY662SFj2s8NFqSsNBYTur2VA91g+QnacIU
5NzO115bmynXLEgidLF8W/aLHiGq3wa/xrS/ohyGYYUInMsjyTmz87CRrnFrCK+w9Z9s3jndErwe
YKY3sibalP1OrwNcLNg0CQzPn6ZkwLjYFzmE+BgoQQHZgv9Ba54o+9p+rUKaPKK3Z5Z8et/7kPSI
DVj3WfhQhKgmW4u6jt9LJBDoFScrKRajARk3ijqb9nQJR85v1I25h8PQL6MWKXSO/LMMoF6XedKj
sTfz1RjhJt3U0NvLELYj90aH2USnMMU4vuFSe5LqOwGFoNjjZtG2SNsNk6jvMQ9cZ7LCdaiocDIH
HUamcxVmFSQ/o3UWMyCmDECl6a0k+AYFdepruZvZNbKzxCHXD+WxN8Q7vBUmki+RLang1PiKWhUq
GGntxrpj7ieLnheir0kLbr91VDnWOlDHhaM5h66FtlpLEkn7utuWBFUt+ir4HsfxpmmZHwlrvvxI
5yPf6WxFg4yTpzlbKE57xEFW222rKY2bRcHD0NffQrL/6Btx/4X2k/QHCZYrbNZV7fhf7Nzf552/
rq3rSNcMiZDo9DgKFib3kcGDZoi9ZCVyYGYFqmo7JKEGRlYMF2uR+B2V8s65ruD/k4OX/RJ0yZYG
78UiLOpqWbFGrRQPCWwEDh0w/kuZIouo+/5XqUUMvjD0l3rolPt6hAOSbjIv2YMx6b74NNQSz32V
IBZ5M3g3iJD5PPEnxGDYeda2rtDED3hl4RIBeruQSvJDi+A/kqRyFL7phtXELJvk8JhixAwTmzav
D1cO0EdGcXwT6FVODKmiuIC31yl2nIUSwM2p0zkauN73XcVUxdexFVbrLZrHNgzLFQ0ac5kSFLTI
dLSG2RzaqMyrDM0Ox0kG5mwi/IreP5gt+HxIu8e0RGh9zEg2WvaKQcvE879FQbCdRLExugYDfD1t
nJyMNtLfA1ebit+EAV5zpIvHZjv6SEuavDR2IdVLV29a8ArdANmeyippHpsQBwkrHYp/tQ6yRVv0
q2y+Iq8J5BziUcLW/KZzE+DpwmJJ2jYLf5vPgUh3cam1s3L4gOgWsGUPvEprhp1XsyOlfamtpp7k
ODVYd40KQkuHxl9r7CYio19QQl2XA/R0YokDG9dILNIl2q7adWoCNEOQSX67DvIm2YAhfjZIWXBK
2aN5Sacrn0k9YnO7ClrvIFp8sV2L0dchTWWRFcM3UPsu0SwuKXQvVGo66AMhdLpwbFdFKQitTvJh
0esm2c3VGID9O4gZpCCN0sXmmIKTJ0lp1L6pbensrKZ9q6bgD6m16pLQoGHpTPH3qUphbXOGdLXa
UZd6WSpseFQiapPhzVeDYl0BFHKrpi8XtCfcSgKgqUeq/G1hrJKwD913X5ZSblKNyIGuVn2O/K4G
jCfqojnno1/FNBNrdcgAaQERtszkq7XiLzCAKiitsdVlcrFR052WAjBYtDjrfM7lM2gmUqHHE6zo
ona7okxwqNn16uEUu6hPpGuwG1LvZUkIMCid2amwFl79TShfCiXPVBwxQjn045iEdfX0DKeqXm6h
zEabTqc+ZC8Twvoxcx5T+jCX3SL6CJenWP3cxMCREW8vJSdUyyc7wgQknR21osfTT6oAOY28I2b1
iDTriUPITeT8nPWGRNlDBEAw3wf0emSWH3hOUMvD9I+cGp5+xowy6t09zNYfMNzgqdIBKzrj0DhL
xSaGc6iucElcvvn53k7naCqkFDYcnZLh6U4kNImyAoA+KxTtNXnwCCmIk7buLbP/otl2pnQ0O1VN
SnK2iY/v5HifOb6thhUaAagB782euVg911zHzIYdkXxRjLPO7dM/Xm/++Yfz2DQ2lEJzrhdUyi7J
ii0Uk1VhyLUT9w9KnB9gPdzCJXuBTnmcC/5oEn5M9pFNvKsDkB/DB5JdDpUXwJ9nJrTijYGpRW/j
X7MkoKdryCFwIwr/j1pXDzFRe1H2fe68NWF5q7A5mHvbhZG+4vGPBC7nzlqTpX6wUdZ1CIGUCmmk
PaxDi0N6QpmaXft1VCr7OjO2UeTdadKFzflz7jKoVXKY29tWwWtNgw4U922F9hq/yjx70rJfxkq2
87P0iazOZ92If10eJ+fKqjw+NNkGlhnalieD3K58TBATHzpBukEh5sbqLdeRN8Jeq2UHtDF/1oFP
Y8Pe/DdXtpFezl12ZKYnA6cd01TG5v/m7Lx2I0eyMP1EBOgZvGV6I29LN0SrNKL3nk+/X2gWs1Wp
hHJ2GuhqNLoluogTx/yGD9l27iO+AA+YFK4do3mQU6EG0knG4DYFAwQFZPXztc/uDmHYX/Nh9duY
touxbu0l5l82s+VgUn4i+S3yprhwqbPbAwwBzCnDJayepN5ZA9OwMsNxqSrVW0ivXAccJGEgFfPc
prLXPz/ZGQCfgD5Gw4QYbiKMcpLNJHHRGEGL6mE7uo+NMO/kou6b4UaKG6AtnYzWEmXWJZDkrZwi
ydhpq/GFab9+rn0jNMDmmim7ftZJUxWvDgtpbg00XU5ZKh5wS/BwK3kpu+QgfOXxa/pGWLJEEXpm
ZeMlwhb6AlwN7at8P2E+X+mqdm2L9pi8tHML1f1Av2prsjN/fmnnvpGg4YEHEPgL3tzfIYWkUKf9
w80K1v8890sK1qOcxRsVotsXOQlfrYTT4Myis2m3czE0Av++HmU9atE5syMcj6Fp2sj598mnxCpM
6N74EDjdRpBi1vW7kjdvdBw9MWAX0kRPk4Mm6jSor0X3T5TEN/WgXk2UkrMr1pLEoPX+3exXOB3N
zyPoIK7uacX17AR3NsZocn1zdaCrffEBrO3BbW7RkHlWS3HthvoeAnCetxRXCHx6fY7ZYe48J076
NNnIFCuT4o2dcSGinw1BwpGQIRfwpfnFhv4jomeNlgW5ag7LkParoqBZ5vpXbvArLBjkm4zX+Lm1
lZbHSDDd+/nTnxunO9DPYeCAgAZhd/ItnDmkbkbMekli7pK/5J/D5B9LJwJTRtUOpdobFWdT1f61
ysESNqDNIvwSpsCMMIxovN4sIPOCRpdDuKiMH22xocjOjPlxcpCdwA65AXSV6six1sl84f7PcArl
PIzBGCtUwmtO4gvQNMT5NeAAVWHdQRf8wolUSXEd7EUXf1LzLCxEfKKku9IkLgJH87I1tj0sRJup
ZdJjG5Z2m6rDNVvtLuQGxrlA++fdnYQBCRKnRQsepsmyIwigZ4dwkOXBWhTONeq5TyMQSjnEK4WP
rCWy4Qxt4yhc6wMhIapLCP+MFt0pxEjFBYKrHDHI2Es4Ll2mQU9/9UK9Kzj9rRlQmMP/K7G4MW6y
wwaVUSTXIx+12mElDzE5lZwacSFPFGcGHI5L+Yg6mau76mktbmpdlWhZOy6N2i8WMoEAArGV8Wxi
DitRrIZf3XaweSV+V66iNoxDTwJ6bJB62NTQONMXao2zl5O+TRTVhpOv5PC/BhikldbzZHUPKUIf
vIzPqqoeJHFPAoQKOIVozmJj5W9lPoH/98r0mWkYJhx8APETzuSJRDdKQsEsmlUg/J30Vfja4baW
vimTdk0TcCFRgnjdr5umQXHzDmosjZ1s1Sg+qvMBNn9iJ5MfJSTBtfkHNA2AYkmXfarv2owxF3Nv
mXIp6fDOUUq1BGpXzop5ZkwbHm0rfXc7OgNVgGW7s8Wl6dacYZsX8kpFPOM/LJ5/3t3nJmF8Giab
9HNtWmAnOcZUWtQNKXAL4t2bjRVBMfebNEacqUp3dKuXMtdwWIt4+x4UBjU1yWtQ90u8/S5k5OcK
mD9v5eSQwTOirlrpmRIUeEM47k4pZxzaidkOyZ4Mb2VbPVx4fnnan540AKlRvgZGDs1M7s8/Qms9
pn2iBqDu6PxuJFioqKobBS/A5sGS+DuZeyJssgqVZxkN4ExfSH/OPrVpcYDCtTGxRPz7BnxEoJMk
lTfg58fBwN8aOtao4eYIhLqc78NLdFcZ774/8X8uaJ7Ew3g2/VCP2IzxF0MITMDcqc8SpKFxxvlV
+YrbCGAxgFB1eCntOR+NLR2lJgOOLySYvx935Ijp844IgLjZq8X41ZuIV16fxAu9bZ+03nq2Z3GX
GP5jNSvob2AO/pUCCSP/VOb4XdEBITn3A15taf/Ld7ULq/CLC/ft/TA+IflFEko//SBB0KV0UMi6
/Xm+6oVyF7cBUq54aNuTdMB8ltE4njjP1NG+itK9Nh3NJH0tpgBXWWQqkHWYmI8ih5Lk9E8VYwth
ZIPt46ISzpaeJb4Ufv3KZgOVOK9lCiVXmZvBAHSQqu476ZuULbBoAFNbXvwEZxcAk2J47IInPIXl
TSHq+0kEeDclr6px7pGHImjHR6DJz7LyC2hB/vs+f95sZ5c6XM4vdBvJ90nmXQZhrGSOpM6wudMq
P7a9oBXUeqg1L1pBqTmG258veQ4ZhAcEQsMSTvYdK4LJ1miU8nyVaXagzO+TOl2ldfaZJ83rXNRv
phsfVLhXmppsm9B8xgjw/cI9nEv1yd3AQtOW+Y4dKWI7T60EVL68B6xL3qMaxpCOkzlOdejf0tpM
HP+RGcdNiFyvJNZGuXTXvRDs9HOdAfiYKlN+UjqAv39vPsfqlYjCe1yWHFBGrr5kG3mOmvsubnYz
yQdewB+SxyE/TqpbWxqBd6UzPpsl29D1gUHG3KgNuc+Zy9eoVfaawFq1sRE8HjdzFWx+fnVnV4xM
3SgOdaq2k+CIOFTW2xKjqCcoIQfKDnmEJeZ/RwmkkxtGSaJLhdnZjOz/XVM/iVCYzLR2587gsCk5
bIvqa0YuJUzzl0joz1XSrSfRe1gT70IrPyIWdOvQMpJxczLU57Ey70THgDn+HZGlxTq4jQr6xWde
gvUv2uJVAEkeQCA7cXEhdJ0/zKU6BfhJELenpe3cVDnOd8zK/QAgSxe8G9K6wCZj790NwojvYe48
guy4M8ZghzELRuzT61iLm6lb//zhzpYsLlQxG9kqCQA+eYtZGlM/Jyy11knfO00Kdxa3shU5kMNO
MdK4jIrokC5nt7hwwp1rSwKl4cKALxlWf5Xef5zpoiTjiVSwl+rc4wotNoDJnusSL4ywPhZVdmAU
sxO2fmcP8dvcZyvmpvdBJK76nAZlP1qvRY2VpLLSTHuDwOxaGcYXbAkNL5VSdrYerL9ic9DWlzh9
50ZH3DvYZSl0+B30pUWzlfutNI5Lw1s7dlF1fShLayfTM9mwyOBXdPH8XJv3ZkKlJbHM9WCvjVw8
cu5sgIJtJA9PaRgpy62cW8V1Y+q3Kc24GqK5PDiNHDhqUGNyr75c+O5nUv2/7v+kngnAwVRRSXYh
1OJdAy8DEMBZy4sjKv2aO/VrGvo7bNieI45VydC9cANnTre/buDkkGlp+eJTwx4Qjb1rgHu6jXMX
gShyYp1C8xVF2A3kV7k5f77yucQB5hn1ObFVQ2nsJH/FBlafZ4MrA8qhBLamx0kgxrzM9Gzht/NV
TftSCdulqQAxSBmSsEFjrXhjLrDWXbLbMTkMLmqkMcgvSwYen4G0ZLh8wYYpfEym87Acl6oPvhVu
kpo0V52Oeixd9i7BTU48fGUTF1vY57Yzz4YUDE0Zhryn3XLMjqfCjiYiC5Oh0k1kI2gr3yqy83ir
ZNtZ0Cekd6IizPHzez0Tj9nDqoMsBtQ+pPv+PrQi1HA0xeHSfQCpIQAeAAzDIfZHIrjwCWUr4yT1
++tSJ4s3TrQanRmOG1vOTIDg1xEeqxRAMUNE+WZ/frJLlztZqrrSZCBqOGkyQDKC+JhI+zrq/akF
pHRxMHCu8/nX48k85Y+4iMp5ZFf4uzK0QkEcU83OjA4y8Uf0bSfLV+wsc6+E1+zhO0mEoAFKV+fn
hz6Xkf11FyfbBJX0ztTkmS71dLBueytL9cA0FQ/uYK2LfzK6zaqPPAVwcXfMVlhw7C7cwpm5FbeA
xhTAOf07/BOalWgzuVMHEIGLsutvXZKtKAg+gDfd9s6yRcucBMlRAVeYiOW767Qp3nxpXxMlm9ot
L7BXz4AVuCHGUeRl7K/TKrQtFLhJOVU4hlZIWZWMStyF0MctNt4H/EVRibUOceB4P7+IcwkhVG6E
JZlwQKI+lVEEWOBzXXrvfg3frM2eDV1ZFGaNGcOUfnxVZm3wzyym20JNnrQifErT8TV9cTNMXgTg
pGaMX1FlfuhaBiK1caWV1ZHUBHyJdRfN/i4j6P98z+dXMRwZSawg0n9Jj/yxiocUA3EsPOEVGNkd
vkoyzks2OpjSBzPyt7L11XRoMAZjfG0ai5isLTDyC3v37Bf74y5k1PrjLnrkAA3I/v+eItj+S+WP
NzVcCow01wXmxTFkGiWNLgSoMwJFsJtlI82xAeJpp7VbmmEGnQ00M22e1GUUJBtopheqxZ2m517a
KNd+S1GhY44Wzvndz+/+bMBiYiolquSiken6Hw+dJPpszhUPTRtnpdGal8daPzd3BcoaoXnpac9G
fuSQuJ6cPZyOSCD/z6NrBGT8FQuS8w6xwU0eH2QL6n94sD+u9C0St/i2ouK+ZPy3ltFYgyEk7PxW
jhkFo6+fL3f+M1KBGa4h3+Up3MyPBjfMBiphLKU+6Jdu/BEzC99YlTqasumbPEkrBheVEd5lZrS8
cPmz35FRgkQNGxARTxZvO+k12jsUpLPK0CIx9lOlPmiN/qr0ugebBz/PYFNK4GBsscmVcb7yjSNc
r77/lQj3wYw1w2ub8RKF5eymYl8zczEAB57ipkChR+bkE5fHYkSp8bPP3euZIXmILbc/+bctBH5x
Mbk5u8z+c1Xktk9WtYuVqR1yVSBwB0lRlIOt3mCVt9rzz2/+TD3LicPTWV8h1zw5gWcQPmU68eJj
zho56csj/HVJ15vKup5EfUxlM+Dna55dbH9e9OTABVuX5FipU0RXJV4uoG+I43rlLwYHq29WWlSC
9QsWMwZKYKkuBMpzaw3tOimSIVEz3yKWIXI7q4hYcnyu6T4wtfpVzqwy+gt+nF84Sc1zBQjTVMB3
4Att/QuB+keMGpzC0rqiopErC+7YRueINNobsQNC5RS2eDmhg51hVRcZd8w8AU1188JNVK+K5vcq
yQ4g8z7Sl7FgwKdF9Vs90Zu0cdrtJ9xWJak21EG7MFjgV0OT/Jq/SMqo8qRY/WdnKanXSaPJ3sKz
llmLmonrVihPfYVRGwRSFOQcSZtvAXD/FwI1MladJrEaiQ0oJRcq3Gm+3Fla2YDJYV6X9YchjQBk
Jrgr98lWqbQF6OFNOBk7baDLqNHQQU5172JYf2HVfTXzvt0GSTsis7Bwv4mUzKqZ93oIJ0wOtnLM
071MmLdtplM7px+J79P9lET31kZRuoexDAhuaSNWjh8U+FEJKAI4iT8sjoZavhod+92OukeJikRq
okBJF+gHAH8PIdxPfQKjl8tWtlUfzQBDPawhgsUU+psuL25Mp/4nVOB1oCwLPwCpDuMOQB4TSTlc
l5NerJdeVKe6MLj90ts4fQm6SiUvqOcpDE9CiyIy4EQCTNakq3QbuFichjcJUJe0Dj8y2aUZmDXX
bjB5rvOUIMARaneO4T7bqXFlZGpPjyT5yJXhNbeHq2ygOiRiIAjZexEdqK+GRaRVd109vX1NsQqr
fWOkeT8OT5lqvMVOcycnmXl2oU12LlRDoME4AXKa8Y3bHXDb9M95sq547jvjAILqBkjyI7XhbWHb
i8Rx0GG7EEu+BoXf3qdkeiJUaFgIkf8dqo12iFGgCWH+9faV7wNi16dd3g76Mh4VXPhmXMiAyD2D
2QgWg1SSVlzF3+B3dIsa07/i6J9o0q+tTjwbfe+uGB7uwvRh1nNs8AqscCLfDcA+K3i0lWjRi6GT
UGVEe0dp4me167iMnxO/3P0PIVq2p0nDaRyQW/39XDoC5Q75G5tFG3pvEsVTYqmoLvtbny6A5u51
9ozJkBF/xY2Iutufr/81wz99ryQCqINZBoPAr8biH0GznawsTGeciv3RfLd6zQucCVG1OSgXWYKx
AiGtsOqDYfi7Bn1og8FE4bAG3VFBgNy5QjftysFL3h1E6snABiVqS6LI/F8tPdVkxgkGOB6N2xpb
JZ5orbHZ3CA/0NA1PHt0EQVQP+fAchZqa7zW1QiQQL0dQXtoNOnT5AW7h0Nl3fuMgaxq+MQV7s6e
xFZv/Du694WBIPfPL+Uc8AF6KS1EcF8M5k4DadwHRaMMzbAsdeDMTRs/RfS4uwojQIl0rJBsz5Rq
FfFZZqEgX5i/q3G8H1ogwdm8M7J/zX17HEeBTCvxSmJE6CiLVPlHU3Qvd2glooCrelSjv2rt4ee7
P5dpAG9CuIleIrSskxWFG1EuRM4x2Kjwz2Vmo1nJXjZgG6rZpuhv6TOuf77muaOe14SqiGTlUlz/
vYqrKnLHoatRs4jCGxmnZCIlerGN1PsBp4wLH+jrKP+2ahEkI6WiPLBPm1Lon405HgFcbyhtzuIe
DpC4rgIDr2gwSrMf/SqdahOkWPB+IahQhN5rdbSQs7g4dBbD/P7zG7DOvgLikw3AzBFkeX+/gqHE
mppBIKMevzM8Z0wWSRwZi3Dn1AJikKohntYBPphH9BZCpaHbol5pSfAx6UxBSQ2Y+I1kaYPGug+f
Wokf96fwZrQagdtf/cmYGsJFHd7ohf6MzdgcsFlxsF70ef/oTta7kBihaeiOSpnjXXfTViW/WIk+
nMCwsDcic8EDtbP0myImQZIpURm7OIH1r0NFjqRKBn2P8cXc4vTI4eSIEtpgS/4zKIoX5fE6LZVr
zefE1drfYQ+sCunNn9/j2deIZQjTYBtc8WmeXCtQDmxcJL60fiIn2Ktj9yq71zZ+wui4XZjBn02R
adz+53onKfIcVLFAp4zdMhuboXOeJ6MBxKEz9LLuqnS6wpPu1SmMK5F2t24Uf/7/Py5zXwY3dGNo
Hp9snDp3ysjGzGOp9XRdGndjtOIRu5dPusCr/6KFIjf/6cYhI6Ody4nDn7Ii+iPcJ+CrI9ySQVqk
D6XzXsTKdW052yTQl1OCDyZOdrIY8SlMfn7Qs1vW5KtSR7tytn4SlshWy6GYpTYLnXnZsblSGEfJ
ZCcqg33BAFH4aNIwInMHRDvsUrtizrWVQVSqtf58N+diJCW4C/4SVzdq4b9fQzVbY1Z3/1fvV66y
rmqZ9jE0igDaQszbjrp2IWidnRKYBAYNVC84/VMsVBDhQoDNDu0rYUNpcafKA1iJOER+1GufiSbC
OJ4a2q9lW3pDUz4NZvKk28OxieqMiAIztdExgslmT5fuRpYVtF5tw5R1BT70TH2cssAHBH/reC5r
TH17+B3sdLvRroYwfknU6qnobVz2/hVECQreOJFnmn4hPzzbWjRtUlUkQGgunqa+TW90TCKBUSSB
tQ+0R6d3yGxaSpHUitcyT89B2XpWMG6EVm0UI1owOg+xo8iyRWnP/yj+fIyrD+w44LQl8cuc92+j
5uzVJN7asfYPDDKr7y61RmSAPt0alpygcuP8dTrEMcqhNe2ayKPk+mpO6n1v5EizqVexg0H3OK+U
eqEj0ISY/3OXBpsioxb5eVme7ZCTh2ka/WBgEqdLZIKBbkcW5xqMw95DSAZzmSC5T+mPJyHjZkW4
i0Jv3wbxW0srmEQsAGv4deEuzhXSUsBFhzxHz+8UB9Mgfu0YEws19O27qBreDBUKh/bWEin00se9
VrvrGSCMXbVqLobkcyfAH1c/RSnBMJ4LgVggmhPJU4Z4tecDnjCC6uggX+IXl7ARZyMTiC6cAIQs
2E5PbqMri6KHLbWMU2WnYHOrTuH9pFGPWgFOv+FG5wiSpaKTD7dk5usmVVaQyvYTg+bYCi/sn3P1
lYXQHcvQEQKjo79jk56PijtKao1LWo1PyFHz3U3OKy/A/Nd0KWa1ObYJ8ernz35239I64NgFJYJ+
8kmExpZOqyxfB/6AtLPsaPtykqwXnL25sqc2IMmnweyk4Srwj/aMjHcC1V4FN0R6tdAGf9vAHMnJ
OIwE+1rMg7T4Os/qz3KIn9TB2bHFLt31VzQ53bZfrUwwn8hYfEXdP040M496y2hsvoRftJ4+vKHr
BfaqDW8yQeWRMHMupdq4PW3NeWu2yhvYT6zglfZt1qiyNT3MPM389AcDu2Sgh23+lM/2jhbuppKl
4KjYx6xTD2lPKJ0AeQzhb3jtoddV2ApFzwbxQGqIWXaM82X+ngD07BX1rlHdxwr1RokNcRCxiJxN
3ydoFGF3ZNUQ1t2jTRRz68M00hEwARm4wS+wGfeyEykHgtboXLtMWwMHxUzB2LNtPq0+/wh7+3m2
3bsgHCjZdGxIwvZ9iIylomdEe7ttlo6WX5WOQ94ZX5gEyKPx2/uWUCKbQwwZlZOjc0Aa0XQSBla5
Nl5BiHuQOp+yZ+qP40XJ5TPpCvsRejY5kos+ycnFQn9GakfQNQ2xPLEVdzul8Ztdh+u2vcdrbGfh
ytaBuQvSYPvzbjiHqOHSjgmMBcPBb6S6qBXZ6KrAxwDl3lSlfoUD+KEIo3Wa5MgboCEIVDsvgYhr
JtoA/l1sNB9x0iCC7v/++V7OSfGiwQsHA5tJF5/nk52p2BjBoLHKsA7UsZ0Mn6kY3st0PaoNvvSW
uHW7+OqrstA77ba2/C2dkn4x4kzp+X7CarBVT9bOo5Gsqpmfiee3kAgWB9ENppUXsqtzzRoXdiSm
AxREqCadJNVZRXu2qBn0fiU5U13BxTBXvdA5OkyYkKa4j9ryydX7D8Mv38tipAsTQ9udIy8o0FDG
5Z45BVmDFeNvLvDVseA6s21DvIgRT6g/UDl5mHTj1fYfEyf5CMNWx8pMRTPHXdZF0VzIDs4kjHiQ
IJzJyewwPj75ArNqDYE5AW6R88Ywce4kmUQuxgHiCfj5J3t6//mjn+sgusjFc/wCftC+7Ev/TNXj
XtPGYCCNQmwHB299o/YupaPv/m4QmdCGNFiUsf5BNG6s+YNnvs+K4DFMpsU0+QvDCqDHwqvqdGw9
mnA1dnhkZWCgFrXJm6XiIzQr1zia0hMdg1d1O0YumJJh41fNWyInuFr6JLEmPjyb/+HZECkGhior
5W/a0qDHSh3FsH6Z6DGG437sZVGHjnu+DXXpijDn1L7+QuCXtOhVFfW+5LFoxtkbSxqPpjXcJCLa
mAopWQb13EOCcljXie9VNIvHtBae7sYK/oPp0sa4YKHZlVjWSuQpmGvuujb/TB3I/5advBkje7ga
q5cpuahEcC6fc/mAzAZkJBGn8cttaPN3fQaZrvg9O/pdls/vChbmHnyJ1yRsey9FqSev7XtkFw96
2D9dzifOnetQdFHjxNUGuu6XZ+wfJ2QZ5G6dd7ROc9LvMZ5vw05/MJjHFKaN9eW+rqJ/5H/Kzbcw
sIDdA3wO45t5Sj4x/1o6U//Qzkwn522vUFqU1qqN5werUDadUt5myaXwcTbc/XnDxt8ZkB1kojC+
bhg+szI5N35x7bojirHBi449jqRSOHm2Fk5ynxHBBsS5NDNfq2NzlEwjk2ebdWqIOLppnOguSJt/
rCx9aeJo8/NCPnMYSiF6ilqaPg7irn/fqeErSphH8b/JkokZ7IEcf9Sy41nb4kKr+BxAEBtjilWC
qoGIykkM6tO4SHJjoL1l2sDFgsdq6O7Ri3jqhXGljICLF3bt3gdOxoAR5GnVIxVdikVcG+tK60HQ
1ttZrTbFzRiItdlp17GmMgS2Yg0/smITqrQ2uwSgB+3MDuLcz+/qHJKMyTMHmSGj6Lcm4SCcIHED
Nr0SRE9G2QfUNuI6CZW73r2NONRrzVmMOi6J2oUuz7nRoIvPM3pBGNZ8lxZVSSF0w6ShG2MM6iHb
SXyIflfxsJliF4QBglXebNGdQ0ZhpfsAQ+PHxB6oupvpqFnRvWnFy0A6JAUFNqwmoyXPGGAFGLH+
im/dUVl0MWDLNPFEDrMBvmRnz+pCscq9MosDMSrCBtem/aYkx352PrvZfTKM5hqx8VciJY26EUdf
oCsqXVQU2y4s1HPSBbK2AeujyRn0KYDD1ssx6hq6wo5vIpImHhx81L02MMmdaLe49vTWT9mLUyWu
R+5vMX2yr5QA9Tc/nh4q3o9jj7/7qn28sCrOlDvcmDQKB+hHCn+SK1TIksXNBOGzxWtOK8vWU1vr
dgi6J6xGP1r3KTRxua80xATyFzyp30tqDujP9QotuAe7NhY9tCovUvWHuhIPZqC//nyHX6Dhk4wX
wBH+yxpwZlU7xVYn3dCLnuxp2SrdbRmkN6mWv8xzfdTJAYDyLvVx2Gd5+dTX+q3BYkHPey3so+lX
hNv0GkbrMqd8NGpgqBqDAaGHO+L9zUy8uhw+z9WzUpidkwwbJnpJJwVkNZqKqsYT56RdHnXTek1F
vdVafRXW6JakByN6dJIICfriLUfjuI+MR7sRr3Ke8l+Uld/KedA7OtsOxDR/84X/DpG8aDPtLL9a
GgXBvJqpuCx/kxj6bdXXpeeK6EKc/P788opfszT6F1Av5B39cd7FSHeMbW9XS/brg9Kix2roo7qI
RnJge96PM6azND5bGmT5Uwn5Q0f/fCiZ1ExuQoOqRqB7DsSl8Cdf+1/LiNuCKU3v7yuH/Mam1Xoo
rr2JOKJxV2vFjVbmSMn1W6hQyG3FT4CGnvU6egrV+hCW+W/6aPmFEh9Ro3N3AZuCchHdNKz1TrYb
RlhpAva6WpoxWVJdK8MeaIpFkgm6AalCkWnlQleITIiTI3Kq1fN6qlAPo3RFCSb1MVBOCX5tqjIA
DvLFTCssrkcpIRM4y6AqD2araauirNeoUAFnjvtj5+AzH6JLhyCMsrbb4RpNoR2678y+w5o57rz3
MUwNDGSQXHknVqZ0C7WyUd1HyXmu7Wkd5/orDcJgLU3l13NPLREbwQ1ePFu3U72o69Jtjjis17vo
+U1XTRWFK20okAH07X2Wgocf2nU2xPbCZ8i8QrTutS57fxnm6krpHH0XGKD7g0ljcIYgVsnIflDC
Z3eOo53LkUZE1/aFUvXXtWavuhX50XAvikalETAL1APXTjEo6wn0h8cRONGNNexDFGGb0ajIIdYF
UNJRrBUQ38u4TNSlPeyaNmJfNvmNKPt8VY1BuOoam9lRhe2ZJpso4pcu0FVsuxqhErGekrHcjba+
H2PbpFPTHRq3fowGfIPryP9Ad7DbO00lNlPXYfQKxWgZuqiamTQ1y1i0O6XmuFdIv5aDot/O2rAJ
fPetwmIR5xIAuDPmxot+pi8dFc2xVFxMjFNU/NJZf2dguqhKN99oOUBHF4HCdW3NKj7IeUR595RU
uJbVSgJ3IdETVHxUZZW3Ir+2DdUDAVMgSBbrvCdmYM7UWCv22mMCsBToWfniIL0wBnCgFHWir9F2
CEUV66bSUUcQ/pLe7Rv19bIySrQs+3yvus1WRL65H8aoWpapYy30SYv2oC02CAxpnpYrH5D6ds2Q
zciKCGWBYB4aSmWyT6Lmqp7b+iqfzKdYz7BGaYSGW41PfEpQGBrbam3jfbbKEKdYiEC5zsdZ7My4
5PcqtnmTNqusR+myeUlRnV/Gszah7OXnO75U55UGcq2xmm96ZB9Xg+lHq8LQpJDbTg3zmtWslCtg
qjsfZn3v0B/y2+gauXVlhSP07Jmj2R3awGLQLqxqp6EdnY002WA9YdTsBPaSCMX3tZwHfHnbu8hc
DnY5HrtyRFlz3s6OHVyFjZUsDGaiI9p5qmJWC3KAaIXbnthWI2pa1CeK10iUU2802gZQMFvPjsZ1
2A8vlhZcF9XGTTX0Aaki93PdfLhqxFoKwOHX01R4TVr8onpPF3DUgU+ESe+1sdiYEZPPJBw2vRK4
V7ldblLW5Q5vhMfezGHAFWn2oIU014w+a5ad69MqOFbhUB/LZvjA8nY4FN1wVPL4Hv61uc10ZUL8
rqzwF3KLTeH0v8U4VYehjFdqV2ymUksOlg6r0Te7f0HmTZfloK9aO4hBnwU6iq6N7UGiiRx1RtPD
4fLQNIfEia8ia46uPrK+Ca8ydWo2bivKVVkb6kqPe2tRxwhEjjV1aJHdseeLRWopYhmYztpFLRig
ukHKYlurZNbjm0S51ZNOv2dqdYU8pbNHgMxi84bqqoNkuWBSPmwOxT5VeyYgKDzDlK22uWuGS3YG
IoNTaKKYU3QoiYmPlJCEI0X3y9KS3yE28zgb2u2it5lM5PYWCT5lYzVD6/Hm0fKL1eNkuCm/3ALM
3wllaQSZFxqE6j73D4zlxHIcwR2wTeej7wjc0JVsXOW7yj/GsruRZhpwmHzcTplGfYiymxNrS9/v
U7xzAIfkPXbiRij9BbP6vpNMqWaatvRvpo2aICegWt0uqKZs2aecoDmD1z0DgxxBYEGaPQSOV+LH
uAGtvKwaUmHfmf9Ru27BEewcerQWPcUvbnT0i9AONMXGsoY1W8jedXgkIgxy5F/GQ1of3KQUh5ZS
6YAeSLGYwP2MXjSDC88jTKvlH4WpR9uxCY51kkjTqpIjYDILPEeC4vD1R8AOp5piEOn5Ue9sXCvw
N4hW7Cc7a476iONukSRiAYzwd1VHhO1iGlbIg64bv+aoyix7q0+/gNuO0ALDEMvvRt3q8UGZ6V5o
BOV1YvNjTUro65oh4PvRfdM6p7hxjQfMTfGKEyBHbKW3PYiU09Iqo19JpLgb22ckBjUNvUm3jpfl
hAQczYJ0i4JsZwfhUnHEVgtBtOWuRRuZBtVSmNMWRASWpbbzYeTYDtTmdGTM8ytVKu7eFqg+zcVa
A581kCKtfdt2ViKx2PAuzeKqIRHSa/U6Jj90QPGAhI5tpORgMevtsjLzJ7Vv8r2hGM9lo1dbVeRP
7TC0oASC29HIwC+UIQHNiOAXR7W7iqLCZaZJ/K11K6CoyO66tKR1E9qI4as7fs7dqghxbVX2bGI+
FBCUlxiQZ6vCiZ/KTA+XTdKEa8a1FCmfDqW9OsXHOrWYfCHF3g3TuDCr4VZTuhjB8Cu3CcdVYUHU
LBDSXJat8o/N/8nINCUdlxqLnYkURbNUG2ysTJ9Jfx9kt2WftiujL/QFW1DfZ6q6MgJjWfYKUgxZ
JTDaROh3tvrsIFggPROaY4CsBEKx41GNGQcMYKYOAGTQ5LOKwZvSYt1qGz7AuCL/AdlsosAxoSSP
2WNJW6WnQkgRrUVAeV+60TWsI/uA19y1NoLQLZIWYb/kNk4fp8lBYM+YOzxSlQofrZnAXQabGUXT
LRxZkFHg0xSRRntk07B27Q1X7PGLnr1QKkkM4+B42DCMm0qo8wrXwl3dlHdhKcxVrUz+1gzmeU2H
g65iNDcHMrbpinyq3+lzTe/MzMyHrz/Cq+4IAI8JCaCWyV6T/kb7rokwmaHJOObazeyrxnIO05cp
Vhd5ZN3qkV/tgtRwVoVIm3WXJQfb9fGSDp+HTmieP4fN2izdcGXE10kct3d6VRPuJy5udMVC2yCu
Fx+CsVzNKpL/vciX4Hz941gq45Wvs50rAImbrKaaNYviJu2reNGaYEyZC6lSXREV0lj0q3CCv1Y1
5spIKO+rCQ0V2JOvpft/2Duv5MyRdD1vZaLv0QfeKM6cCwC/5U9PVpF1g2CxWPA+YRIL0Qq0Bm1g
NqYHnJZOk6zT1OhaER1ssmjgEplffq+b1MCYoOBYpWR+07PzTs2NC+pOG4fzVAscKq5tVKdq0Du4
cDqZbMhpBwgsB79e2nbTWl3Ec1gsP0kIJMg8A6CnjCk/yAWkwMLZWq1j+Kz21pwsPP2Zcg3ZiJPo
BM1wS97XCwuerVIoNM5wlU9Ugqmt7HsMend4Wt8wH2aX9DayS2lCu4v06zxfyptcpLu+XordVOR3
RVGKy9HulW1rtPlOlsP5NGFTkOXKOg48B1ct5YtEqB5M5jj6ejIbe7XJ9ZMC1lhFUXQYtWrCg8u5
xkKV6ibmqQlHdGd2pHdnpe5hhZNqo29p2yIuzWtzbB7bJjsvekfgDsaHKdG3U5cPPiHA+WGYcvtM
HVzgGeT+Rx0NCT6wdwTsjg8ymS8WuqO4rDPx4HNKAZe28cngzSAHWa2wY+kM904xo9IfNyU+en7U
p/Z9PiZQgqtOYSXD+6ldV98IYQLG03BtTRbsIckPiq4kB3QjRKDYLwkGajsTG9+oh+aCC8FZM6sY
Ng8eRhLNozNpJCGXo8Ic6j1jBKdhRSy+MFWQXWwIM6hwzfOXSHtc7JH9+twFQzQQmyJ+Yqyb+r06
VRSnqx0p3bTe7e+7KBBkER3KiF+US3fu5timZHZt++03VZFY6F6rhb3JUre+TGmvso2PN44Q9IhS
3qTMzayzuaYgr6q9lyxQMY2yPs+qEht1GUQR6VAN+wqaUsVmHGLPB6Qf/ClCw9HU+qZNMrhSibkf
3IQ/EhuRLzte+Lm4xTc+D9bmSuPGlLXO8kLTQ/pKpag73Z4PeYwwO8PhKrQXQsBVfdnkHvYJjgjm
QbmYzBheI+Gb4dwVQVFHP3Sz7E4xLaIxG37oS3nnXVlsmfy+yw0a26q5c4b6kPNFHhnNvp9qe+vp
cx9kcc9+sIn3s9mJa8urlqAc7Cx0RX+rqNwAJ0oeRyCQ6y4Vl4OKWiGvCWmWJq3NZpHLzorMzapJ
ChCaX6ZuD/BjnZE22GNoZM6IoLTLSq/do3fuKNiUpgb8OTNRb5yIsIc2aq+nmUzjVBczY73+GbXW
qQLI5genYBnGWx6aCHXHyIOqcvBdz1IMfNuKkeota9EOL28yFjeYPW2v2lEV2NaMqSs70FrzAm8E
qdAVvIp0RNxsRYK4ktM5ss9yq1epG1rRcJ9IeCWF9HYZD3p1xOx+znqj+DUzsq8ic93bIpqPkOIC
7lSx2GU4eyL3IznemE6PUf4oRagB2Dizi0WZqu7JArktnTK6cG394PQDZFvz20gterSF/jWNXioz
wrGzsYx94YrrGFr62WgS9b7mjWAQE9IDzXElbr9DhfBJVGWotLjh9LMWxE3V4OeLkbgWLUQxVt0e
mRbW6JXzhH36g1TzYyQMl2FcoGoyb/Uocs7iqr7Lra7b2UtSXrM1reMyDoa8Wg59SaVq5/Ihbznb
vNtn7eIrS7szZjf12bPS86+XR9O977EDrr7buapt40j+nBCGHXKJp3OiqdvOLginbh0j6JyOUIAl
pWkxJeNmVpeBNWacWQTbo+GybxIq9txep06dLwfjKusImqr6+Z49bEMpxDvBWLWNUmwIMWBsTT41
QBwkdjmcZWJJKJ7L/K6UbJyhVAeq4iEhsOatKtX65BR4eyDSJ0/Pbs+1AseMSr9UPDmfDUWbXJTu
6J17+x6C8fH1g4NzTMyMVkjnZyUwb2dKL7uS9kwPf1U1n4aikkSZ5ee9nr9EKQ1jAr8tEk4NWkVT
X6W+imE3dvxPt5XaXGIQfunlcuOO4ybtadmMTEZp2uR+s1qdCPNq7JITNgM4iFcm4Z5+EzVnS6ds
kzReN39D6medPLJ7Sn0rr3lcxf2sglg5kbuZ47jxGx6wr0zYu9UN8gNhUVENbJs087tuREmgJgjD
J4vG4jRdL5WH9iXTr0ycCnLH/dko+p3niCfR3WcE/WV1VjL75LSiLd6cBGtkVKjNuUmj7p9fOMud
YkwQ1TzccwY8G3zdbv14iJOgc1kqmoqWIrqrK3zGsRxIc9Ofu/Q0Z2RGUKrckzWCwMlgt1t/iTMc
zXV0VqYgCz5mCoP8Lv0IH69yinlJsYSmA2z5bUFqsDlMdALTcqu2+Qtsyu8Ms5ehsr7HcE58S/5U
sxcoXLeWQmULjYRUVbOAQ2I+wFLZVU5R76IiupGWey2H2UOoYMB+tIUDX4/85Lgxvur6ou7sLG/Y
qQ3OpsgiFQNnYQfFwH1pjMXcm5NYdi2W9DVjz+ug3ZbZbT4VR2A9ZV/M8z33Q2zpxa3+Ydq81Z1R
20yDVwfq9DOn509N3nWbpZfhrGpHc1nMrY2YedNRlPRlHhouu1OowWXoTtmyabNl2ODoje28Nk8X
BMCQW68PAnN6zMsXUT44RdntsoFpour646Lkw0bWKnWFi2GzQx6DvoauNr1lb9Zqzk6NS80KFwVe
dAdYehZ2alHuXJiDn/VYP/BFbCjDoJyQDjAr9z64xoAx0GEl3lXoKNt43SM/U0BnyoSA2mIgGXG8
QpZWBQz+Ar9GXKY/AQs+8kY4BSKx0Fbq1prPYrztPvdZTtJlY3Yha2e1gzxC3BupDjHdObT11GJC
7QXZrd31gjiN4qHbQs+GDo4ee4Mmodp20U837WjSOfmDZy3RzuDsq7KQB1RAu0VWP20D/2zLTdOd
UwzKbqQ32ajpdobmjOlG5R5rx91pafKjox7fpWpN1nw+7DVdefZ07QLci41xAeFJKdg5xmHlZsYu
StKKysYlwafau2WXb3vK/20EvcaUVbOaft95gwNA3C1FMGZwNiY5Dpt26H9oUsTAslUWTkNRBPYM
85zZ08FbCYzbatNoY3jTwclrsRsXErrxCau2+J49tFEfdp1nbujnUtjXYWspP6FEG5t21JCkdjEI
paTuV/OT22Mi3/RGEGdpsZlUQlEgMOKlVMc0zORlXsxX1dKzRAnvuohaSRkWZTsIPlSglbsnof5m
mhbs1o123IiaLeXSm7gMuigCuM56wyT3M8H9dge+BEoGRavWtZYpdsDwb06vy6XGicLRXxxqY70t
GVV9qW2sakHKgmXRzlhTD9QyjTdDg47GtFos8SmovlOAOG5EnzBncSg1Jk2KLz3IbNRSZkwnnnAG
7spE5U57nZIiJwHAXZt5+J9P5amIyPgaBb3q2hhvVJwCwopmJJGHodnKeKMvWnmLIsJfRf+UKZkZ
zNZWt9E7TCJrtz3eBvg+vSilp+PLjx5UiWhMJTjhV473U/XUb3inDAFWJQtPrclWc9d9zVy55mUd
aSINvkV+ytZpdM59LJQwdrkKKZBYOFnSbPRC++o6ynCx0AZYvGLHriY5QqhdGybeWTvgyU9NnW6c
3nuGvyuOGYZqZD5JJ943JUIjTZLH1M1dF3YFtKtiJI3JNbdG7pwi8uQ24yTh0ZntvI+a+LlLIRjN
yoRUE494s02/4kzq7bNuK3oBrrzOfBOO1mk8smubo4sCx4fJoEugIzQmKNzIILha9E+GhBV/HIuN
duVlxAU14BJ1qUYB6Z/kq8yy+2yW+MAbWD2aTHzB4ODjq/oeym/JSsbzAXLFUkVMl1H0bS7LeWcM
DLXF2rz22mds+1VaJbOibpuk64PXqtEe6IRWbPxbS3tc42Qirj7Ioqz1s2jRfbVuMLnBMkUtChYQ
bthr8IgbkUfVEB3/yZWYH+Db1yuBsQVbFX7JB1SrmVQpZUsyXWqd8m7Ahl+jgC2G6NjDFg3NBtXU
RE+olsaj06kb0RAWLmPnsdArZW9I7BrGYryyqXqwzktpuDprTAOt0p7HkChMMxFbyCpn8XHXloBh
dhCZCo2cjCKhidqJlsRQV6fDtPhT2g8g1ZiZyCLZGy0iUZd6OM0vTDvpDrKYv2qyav1SxqfIcxLa
p8lJLxsqijj9WZSmFUa0OeljzbL0hYZo9ZMF4iMeyqMHnmWZwgMRA92364NTEJm2rFW7oXSIcIzy
2GA7TeOZHs36Vkl8nvx+9Ygr+5FbhznLaKchmSGnJXOwAyHTd7Ieo3Gk4BhyL4STSM5DJndZyXIX
xdW1Y5P8olWwpZw+pHHRQ5uiDUTAzSdP/yM0vj59bCmQeRvgu+91X13vuNT9JqBP0wJWUZsArq3e
psBLFX3dTbPmlWjK+LW2vWTvgr/s+z7PN3XkJYGRNcBvNLAZqNZlCcBnTIc5NjY96CUKz2o8GEnm
O4PzlW7MZ8XCRz7NevJI01ftj7Gyv98+iSlt65GmIMilQ3ikV5g/Kw8tMvD5uWJoAjuR4SgqwjtY
yH0377E/iobrZDQfyxYCVwRCSaDRDkOSswVBqpuru6YpbtJljPEfqzNW6P6RzLhok6f4O7n2FlTt
yUuiT7iJ+ge+PhfCuk3OgLa6JTnvMN1orOJpNplNEmuir54TCsRe/weNjHRIfliGhtI5MWvqQLX1
ZUYKx0SyIuhmJjdCmvsJ988l3uuxRc5dLpstnWifYk/nxE2Ck5t0+ASI1j8WapwyHi4WDWYLKvU7
LlMCO09GFc2esuzP+ynbxfg/wUzkfgqzZyaIUvvAfveAipS9tGD/jRbQpUkX/0w84zmbCuHX+uod
WmpBaVfNUbrsmyMwXFuUN3/90mq/eGmZpl0dxZSLeuq9eGmYWwP0mHFuFnVzPsrudYo2tPJM9OlV
3dtfSlGPe9dJDv1IZOA0Y382uWSRRVjLG70LMpkdTZkEHmXZP9/Cf3ue/1v8Ul/9k0PQ/8e/8/Vz
jdluGifi3Zf/cZ4+d3Vf/xT/vv7a//mxt7/0H3d1yX9/+SP/5R9683c5/B+nFz6JpzdfAOimQl6T
8iJvXvqhEK/nwIWsP/l/+82/vbz+lTvZvPz9t6cfCGjDtBdd+ix+++Nbhx9//w11rqeuVNx/+/Mx
/viBi6eS3/3Hf+/FSxf/43+K4qn68ctffnnqxd9/05zfIWka6NrhRjg2rM3f/ja9vH7H/N0ysa+G
QIapAQ48vF5V3Ynk779Z3u8qwxj2kk3czepH1NfD6zec35nbVzsnZnocAFzzt/99im+e538+379h
fXtVp5XoORf4hMxFb8gj2GfD3WLlMgyDT9/NVS7z4EKZl4RDqrx0pXAuZvy+O0vYO5FY5tGaFRce
ARldwh20Pf2QIbBRqJQVeXTsLf1Il6EymXi71PIUSbnpEAkf6rRVrgSe14e5MH5YmU3ofErBqirz
IZZwAKIquhQ1bDdidx7AuUihihNsWTz6vuQ1sbdY3MsGBvhlJ6NHV+raidRrMNISlNFhWY0ia5uO
qdwSmdMHTnFXjNFRUcEGLUw1lmmq96lV36dL1+wyS7JmmWa2GTOzDlyM+s9eP8Ao4cS8xAvwQRdM
u1GxM4BZv062uYaA17dFIneD2w9bzWzZVcnJPlmNbZ8GQ37Ns6E59yrMTJO4OJvmGghchaShGQDX
lkPSqNkgDUk9fFFolj4YkUfHMqbF3MxJu5NoUqF49RwSSg4q2TnQxiTsYgNXbE/160p+MRssmGhR
PidmQrmrVYGl9M0+Wzyksq6inWmxkl0oyfwAFnPjLh7NMw56trSz2InBzIJubFoEj/GmMGO564cF
0N9alqPn0UxLUbwfkG4eEze9oK9wTJJ6urIj7Qq7K3HhDPIlS+w9tz89RHGZsQZERRilB7eSxlVZ
dPllvpgB/1fOhZLNwHJlHpiGm+0nsylCWr2ev5RGcaPFJyotuHiNr8E+IF2pIc4IATmN7+lI8KOB
Dxr2ml5i3jMoL9jrGpsZMaU/t9itL11r4ftpHcYpzW5qW08h6DbGFmuSPjSrKLvDahsN0zHD1PnY
Z9q+aqrhHuSShIcAznaylbZ1jblDeV4s2mMtlnSj6z27EfthHtvtUozNF7c326NdXwwIkVODprdF
n34Dvptida+aoW2y6cwwbAzGL8OZxm70W7M04H5T86BIBF76DNaTScs5jpNByRVD9gDO7DbW5Bnb
jPTG+7hSn2mutvu0Km/qeP7GYFT30GTKnRJhG2NVqnFvD+ILXnHeqRky0p1aE0/rrLk3OhhmOIDl
JclcGq9Lyf7Zn2OBA4lHOCjpF4+ePLj4G5IMXkAX5c32raT9LrRlM4v5G/vTO2tMJHZ01U1dQnLs
czsYFFsPNIzLQ5IJfVOhAZ2OQg/NWjxq5g+sb7atrmxqlvrUim90WL5WqlxOHv4nai7PJnqcu3rG
/SJmiZ2qTATFLA/8wTbUl/FUMN43cKOsQCU7a4HFpXUGhWrKTqwe5NEewh5gflbP2OCeNTa+pCbw
rnSUl562NYyP9iqeI79a//IQpxb3OLrvRQJZaXbxQRhvHTth+02dSNoCPU1GBbvFcVd60yXVchuC
6iPhH2cZuKSD9QlbAE8qNpES832ZJdM2m+68uKRVVbFZUqo68q2ivlpUuKlmxo6nA/MdbX3bOhBZ
rTm6T732Kae5Qkqpt0srdiN944SWNawkncXdtrwpRoz0wdJGHBmypCDAEW1FnDrlWdUmlzECt0Dn
naUx2XfwZ0OvLmFOUF6RJSGPaaOdZboy7EqbLQyxY8TUrhFy5ci96wtv3neZeJLgkr7jeOU2Qktp
qCTdlczRaZ8MQTbVKd6yeR3m1bxKLJ10l5iNAmultug7VCaa/J79b9qPoZjmi96zzhuMyYOkNG8w
4xs3+BJMwTzbzi5uUIksuVZsa6N5oljUQlkM3RYnF9RxaMWEF1apQ7pdWYirSEQBD6e/jAcgbLMf
tf24kA2pKedxVZBQQDZfXO/rJQ1owF7yO+2+fpIR+oCyVYxgMMleoFPdC70LLWXOjxhMsGz03qXC
kNt0iBy2ZXvfauV4oZrJ3pFmucWAPQaadaedq5MtNyuCTEhsRJF4REdp4JFDfCI1dJeBTccHnKvZ
4mLdMnktWfZrQissWl7yFwFJxM9F01wrnnmvCIQkiq1K6F/y0CiOvlfcb7teH8ajl91xQrCa2CgT
pNhdrjnPtZo4AMPEkKStZp0JJ0fYOXcGAcXWsk3ooZgdDcyFdueQ595BL+uvpkUujIDQUFXmamri
IDPJlhOlynDpMBeNU4vjLpyhOKWLMSr1t0LJL408OUJuBszUHedZX3roBXUrjzKtVYpzYm1ixCgX
KYRO0Edl2iqxNV2svjEBbyW2oDWIWdTjOtx1pkW8cK1u2wXKeWtukMO4x4l+oU3HIGpdsQX4Lbc4
5kS0zvQJINTwJ9Fn5xCGdvOigSlT2ycW7C46vi1oCPtoVXU1mouuE9RZ8QAXSTstbA58/aArI6h9
XW4tdXyoCSbf5ZkAeInNkoFhB+rsaoc8MsW+TvW7RF+8TVTdmF1RHma332bIbTZuvXxFgUTrW/du
50TXDwJpT9XLZLsALUulPtaMxLbydn3a4hNtrJyHUXfOuGmQ65VSBM60aGel4Q5bdYm+J69PjB3z
1piUx7lApUlS49eEhY5oteYbrkwEb8g2QrQH8YA55UDUaH5Kk/Gus8ZxR3pHfLKMEBoCaSQIHX1Y
OOqFtoyR742oMft14yRd3t8+WjZT5IRpglFmY/YFKIGZQ3SwNb8eyvZKeiyTJDDTbRl1hjZBgicR
28D4GaQjE76dNX/plcNM6uXp9cO4fob7nHNMcQebxqivaHbmzvE/PyzuV2+M1VMyLjMWfLPfkLtJ
OpEWKpbM96pT35FHiVXAksA/cDhD/TkvJuerM+IraDFv+NRqKHifTRukqliQWFWuHWY0WYxo2UaV
IU9LgpFNOd11vPIH7GS6vTMnR5KwzC0hEVEY91N/anNlJZmlZymIEKtofes1rKAtDMHOiKKTF03m
Ncw69dKOvjQYsFSKnt4vEHAzQwELm/pbQ1GMoxsn2I4lTb1vVuqFVWvnmFRr53o6dfSinQZbCpEB
s8F7nHBJvBtwYbyxaXA4qtvdAYD/HNSU8iaa7xY9T7ZtX5jXvQKpvfLma2mCf69t1ChJArd24tVi
nFx36dzVLFL7vIwAw4b0up37eeMVyXDXEI/s54c2aL3Y+trMdJibKSVwea6jXWbCMmW81AGvYaMW
MrAnkst7FV04nYsK/vGR3TXANHwaf4xMtoKW5IHMVrVzuzLe2G53bzewhBrDWQ5Krd1wDdmPZBmC
anIfzcQQF2bZ2+DH4mC6EtRALZ9jC/eYwUipRwp4JKSvz0d1SuTx9TOLqR53VcWvivRcWM3L0Oe3
UR5LkpvH4pzpTCOgtaT6tPt9oUOcUz1xrk8W7Bm6rqFhJu5VlO/sWXlchn45x3IRuwmnBGZscalR
VHMfVSTXakUDIiWizdRhV6bYstsZqPL2rCQc3GitQ966l8XUfs2YopDQbXnB462EsbojbAfvxvwG
Sw9zZmXKrgHQJmjjc7X1NKZro92PFnbqSzdgreRQyantctDtSjvEyD8h2JEJlavmsMfM7Kkix9Ce
ZzCKrLyf++SbMhIxvFSaPF/mnAYTdhe1Uue3GFy61wspXQFxqd1RA1tjxqM73yeiuQS6Ni9GWNQQ
B7NjJYr6LB8xExsdfr/XE/fU2JQYI9G7Wbd877M+PtiYnW11eFSEx2tgmUX7Aw/+PvDm7MkV8xGv
Xp6Oqe/H1GXn4UXqvolIXZ6JTttaQwo8kTv7Oau7zbCAvHcpmMlY9/eFooMKFPGNMG5rD5yeFWbl
r2rLzkvnp2qAJu7ISqJzEd22W0Zaa1kRCqPwNvqUbFLQ+C261NvI0R4sIYl+ZuqZBBwDb9YPpTd+
yzuA22aJ1WsVXTGWiIANuH8mh8p41GMzOnhazT6hd54sgf0j25W9VVRdwMo+YNpXbSP6x0N/rIVo
Dhb12d4ZoZawqO9UasiD40FpQ3EXisjJA+6ubzWjGYKsxiAb7U1Zophir3hQFgixWcPCrrL9w9hg
NzZpD4Br7w3ql83aJ6IUdn8WCnxuhv5D55TGhuB57Vg9eSPN0dmDnyG9Kg8cKNlHtdQPak0IPezP
1Be5Xd2VkwdU1XvYV9vjTYcFwRQb2g43wiU0VNQOw0x8lGdMqGM1w94oiteHIil0H+4UfGYwcdMV
6qaxlOWAO4xPgx4mcJ+SFrU40KbpGxeGwT8BYV3YMj8rvOTBxU5722YZnNCcrDkr8y5mBQ2ZC0Az
dvXGSPWj2yFZIB+ixUmyPJUiIfmbS0r6+g5xa3R8/dBINzpWFeHf+mxYFLGQfF9ZqtzE+uz1S3Wx
tlmp6N+6HOhIySEVV5C9Uyu5njXCxnuwlLCiooxK/nmo2oZaWrpnmiMkL0ic78w8628qu99C2XW+
R2WXBd4yapdpOl/HKfALpR3s81pGYd17czCMHawAb25Dx/quJgmJt7WUQWtDqSgmhjW8c1UZ9+nS
pOQ153eGJjdEJNS+q9Pn73Ojo0EBGlbPZTAm9yPl+E7kxaWqJd+wGufRwwHxpW6KjZtN+TkF01FC
m1K5vxdpqV0AG+uUAzokb8t7HIoJnYiaDKGbANOTHrdtzDHf6c2Ywmszbyh1na0BM5MaWJX7JDMe
MNqB1ZYsx2rROh9X/Ue2WA3JF9PZ3JW3pJvGYRmZ9HgfExgMezN1um1CMu1k99l17HQ8kAwju4Sw
4SUk6VVegzFflPGcsNDBEbGRDgK5jqdWxbmnYebZDEI5JZ4r2euUYziMUMmSVrBDirubSc3hzUk9
WHpIETCZ8IbMiuW8LvTvbGvSoCn64WRl7lVrpOm20TS2b/igHL3OVPzESs071xQXbpIbpyRxz14/
KaWeXOt01a7JTsv9oqrPF7exLyIPThW7B+tWpDDLdEY7XKuLYrSca6Xdm7gUT+Ad4mDn0Ugura2d
igHpAWz2U1UzfYlmGneLmLurKk7bz7RaH+RI+K6QBUUSr8WNs7y17/UnrZbVWKjESaQNyQVuwk7e
AufAChUiYj4v0ZHMDXJwtl0m+VtMNWTPW9nt0LWfJId8tCygwYcdFritSTWk6u8abJOjL0InPyJU
liYLba21A60/1E9dabzILKeUKtfX30XgMkw6eJS1VSok8/CV0I6PcXyVrVs5L25pfi31FWIReuls
gYtZ/zFZcZiV7jWOqw/k2YRTqmHC5GxbLrgFrMsN4zPrjA+43Ho9yBZN7IRcWh3vYCZ7dYyAyAtb
dpzP6BzeEw/awZXVJxK3OqS3nRlGbDGFo8lPUKEPzXKKX54qgj9MCzBqfwdHgJpn0p6KMsSxrggk
xrqQe0wlVGcDfY82sjMCsP9TV/ePlumbFumHgbQeFNmjzhjC1tp8d1BFpro7TXYR9uyA+yP8iv0I
FSfM0/J7J6YNfKH71y5El561rra3qk+AvV9cNXASiC60E9UBVno7kgnhnmPEHAUaAf1JJX5F6hh8
9RQdU7mPde/qry/4Q0OYMu/Ph3v34vSimEtj5HBN7BypEp8ia6FRl7LUVp94lv8CXyLSRMOLYvXZ
oQ3+7t72rivIrppXFQfUmequKmZC4rsOUdsimLaMCzW2qlBU4jyL6L3YOboq3mHIqMN3UlhvVRxj
fVNzTpmFxJn2yRKytj4vGHqFuY2D/F/fm49Kc5IUTNAlGDgqLKL3g6EWSmvKAegl19k7CArBargd
xvqlmZZN6c1NwNT23RbtlZm2n4yDDw9mTXHA+UQHj7LX0fh2HGDK1stI9GBANDPgWeYPfZHhGKPE
34e1WfDXl7pOS29wAZs5D99NOEQmE+j7K1WcFh6UhLM7OekY5ApMRdyprkdkOAUGYXGkXeMg9dfH
/DDScYji1gKHYAMGI+ndFS6410Mva0pCUgsX6apzchUoeRpbIsTlx96SD399QO0jwMkRbQAVB5I7
mMq7I4JiWGzwrTLUC1gwkyI9GjPEaCb0NVYofSiw2BizNugUA/C8oHrtl5u/PolfXbVGD8RiUrNW
55K3z9WpVKz20nVWG72JMNw8DVIUoHBicX1dW4p6zbbhr4/5cSzBY8OqkUt2Cf99RYX+tDqSPV3C
xM/+OCYEUuGLpPnjmPYs5D+P9/+RRPkpksigWsOV/2sk8b5p+qfi6W/FP/5H9RZH/ONX/8AR3d/x
XrcdvCXJWCAxgXH0B45o/w7vE9NJB+8L2IErH+EPHNFWf2cbCbq48oFel83/RBK936FW8KatYQ02
9h/2v4QkfhhRZGrzpzCbZlhhqPVuKqevmTRjv7aRc+vCjtrbyj5EY3MxSuuUNuqCx9hA4y1a9u5S
3c2KfuFZFyMNr3Jw7yKZ4oZcTv+y4d16Tlw9PTYi4yz97ZtFUrFukbozhhMO/NpAv6u8Wi0UPLKQ
aJsjP6+upDl9Mql8mDnXO2GQqO2xKq/v19ujmjp6SvqkY0gs0cswx0cSynbalGAkX39J7OVisfT+
k/f5wxyyHtPEFRN3ZowkvHdXapdVBFTGMZ2xu7FscYHtyp07uyem/IAd0t2fBuiviqIPLIv1eKxH
ayVo6Nzbt9c4d4rWj/M4hjYq+UREX8fS/g5Niifan7m0d2Ydqj3xvlG37P8fju05GoEMTFwmKZxv
j60vcTHONsbmOc8Xumj3BZePB4Rrz2u1kpXiy9Jqe7eeL3hhPvGX+sWzxc8cwAg7z9VT/d2znYuy
rqYcxw7MJZa+fhiQgxDo9YBAHueFTa00nwzhX7xWrmVjhw8hweB1Xb//p4k679hFeQ0H9HL3JZqL
O9w6v+gO22U1bz+p/F4ZYm/WfJZ8izUY+gMDyX2l5P3pYPi8qdXYsOLZ+vzFWtrnvK8Gv2jO9Vz5
RvQEcQBz4HFjyS3cu4Wxj9xL0YovZdsjW+acim74QrzuzjRBz0yMA5RqJxmVJiPyk1Gwjui/ONf3
vmkF3kgDZjlTONk0t2pHD1EAoRafHsrF/dZhP2w+d3a9c8r4Lk6g1Vj9Zy/Bh+Lh9XYxHeNxT3TR
a6rUn24XRu0dkRM8G7uPTjqD3TXKZ3L0/EXFjAHtotdt5kzuKWIuNKX75Gl9pA6th2dWx/4Lr/IP
fPA0w+dMccXqj1jciaFBBVPfjTPYzCSGMJ/a55oWAApu5VpfsNigk7wmlQtl3s4dGSUuRY4yqeUG
ZaP41+ejN+f2bjXAEqlMFfh3aBHWary8WUeG27XbqpJ7T40/2Uj88i0hgRP+o6PTGH/3lrQE71Yi
5lasT2Jy5UW96PvMpGHq9rtPBt4vplqXRQXhvc3qyRz09o1MonjumHQwW7aqs6JWvq+EI7/vqy0Y
/qm0kmdrrHPfm5obtam3dWXovj4UX/SpunPq/sxc0psobc+MkWbUX5/bL08NiQJrOaPRej874aWU
TJHkndB746L1kM+XC+GU9XaeutDOlX+1XGcAIjte+UnMhRSTb++EbtexoiocbkHppGTd1eCNV+mo
XxBsC4DyWUrbr+Ze1jjd/F/MndlS49qWtZ9IFeqbW/cNGGPAkNwoSJJU3/d6sHqB/8X+b/mcOAU2
heNU3dTNjtiRubdkaWk1c47xDbauUJTP/Q9KaXuD5TKmxOyEg+4FXuhr5b+3ufyiFeUy6oIrw+qi
1CF+4Kcrno1i+tVyoclcUfgS0+jAEQBRxUEsL+JLMn0s9FF05aLf/UzYiOzIBBPSON8+BIESs6MU
2Co2Ukpa7gu12bpUzppe2al2sTX4zH8eN5eXFFIyA6W1rKIdP989dH2UaKpNwgCn7hdXdm6QuLyY
AxwRo9ha5Th1xQTy8zX1y9kTF4vGcc8gd449KrK4zysbfYkgshzQo3TrgE1r6kvcdU+G783K0f/r
KTrglXw6ZKBN6nYplvck7O49jAjakOxdJTpIrERRYO7SoTiIYVdX5mxQhXMMZo249bbw/opPzrdm
MmmfE/E9JvxlucIUn80wmN9WzvAX3RAsC+L2vKeRMhsqbyqzGiku5sqoksXPv/u7Zw2tHuKqRSyK
dT59UFx2os5A6WRQHrMbbVXr1k0ZZO/oHLZhSTZLQLfy378m+3INcwuf6sWHinaqCa0Rsi718ze8
TVO1sOZl1xxko1ypQPrN4sqIOs24X5dnWj5AYoRQESfC+aG2sCvL6wNQYWnkQXurt8nQzOpcXtVe
uZUHoJt9dehUpCfsoGJHWgc63nSa22zqjllGmxY7xc9P4VKWDZyCmwEvbLJgApH/OuJUkASG37JK
0LNAkefjvEkGe1KlIp8gVJVpJpVi79K8Gkg4yihzVmR3UjSOO3cydoA39Extps2A1Z/kjUHtO9BP
+bjQ3GqpSFhmS2U70gSdIObKYU1EeLhTZyPZdF2xuV5jD4r7vXjGuCMAblHiQkr69ffUDGW9xPo7
8y31pfLMaV5UU7OexUoUo3brVxyKcIVhCxoUjF4+FjUlffIVDMVJmGOPLaH4en5+jO3+tWvt1woV
j9sqT6zej0PFVwEuHexAtQ9CgdVHrxbqw2Fo2VUYeX0c6DxXBjISECNihbED2BeGwzYDK3ZRWuW0
ZkGww2ZfSpTXm+oh74xb+nvdBIrGtQkFge7F8+DgKUB6VBSRzp4fSvworeUxoKRvWsOs6uH5woKd
mKil4bbmcyPzioUSReuwjt6VuhsXQVZjKNrCLqaBQXdlmcnqVjbi59xEPdL28jy1+2DBjuPJV8Nk
qrFmTyLUDyoKI6Sw9Z9MDexJqIzYNAM8mEakIo5Pjgl+/2aM2k0xKiv8K8CvqG/mZYfUTW0od7bI
FaQ0VYnIbV6yqLGmJYpT0EuVBGF8PBbt6Im/lQMqVm9OhrzKwd6rW8cAq57eIjLr22aE8hokWJTI
XecENkt8DTif6iJ27Hx77nX9a9w5N55Z2o+ar88q1H85p8dZWGTgduQi5j2N4H7HXr9xsTr3Q2fP
C9g589xUdl6EaNC33juFKquSpc0shAKC1KgAoCDHQc0XS8hEM1Oa0bvxIlgLraAuyIK/MAJi6ASR
oXYeNUFo8AWrQRHUhsSszW2RRPE60zlg6KmGNTFqbnLxj8CPb402/5UIEoSpLEygEoTfRS2MCA+G
iEBGuKljzZVoqOYEX9xbUdVNyzqV1qFO/qQgTyiCQdEKGkVvwqXIAVR43Nk6EMwKXbbM20Bqbwet
j5aNCdkiOjEugF1UuRkvgRwuZctNDiqJIqbkLa3ci+5gEYZ3fZ0eZC9LuJnAW0d9Nu/wqbFGVyyW
cb+1gW5Ugr4xRmONYpmv3uvMmQmiwxCsjkGB2pHTlV6WBYyAQjA9POAehU+SzqCP7qpD5zVvBAMk
VPZSbec7O+CbUmlOA4wgOb4PUuJMTM9aamGr7crCi26hbIoWHAgiQR0phAbmxCFx2d4XLb4vP+im
dhh0czXjuFQYvrIGO1Dzwplns7i4cyOXG+j5ZYkDU4iIn+FW8kMhBWdsOeRFZEMxt1JY9P7alYZs
SgMQGw0qtljQVfRwZwjaiiS4Kx6xLyi8o+NQ+C+NAd68qaCxVLy1BNHp2vItlE1QTKv0WRZklwHE
SwNxyK0xlzl6HWxaEEgLM1DTNYrIXXALDgLXv/iHJtgxYQNFxgzhyfSJXW3NkJS2TENbp7mmC7cv
MOZSVd57Wr82XXNEExcNS6+WLeaCLtrDZZEnpZyQguZMc3821k2wcQuvWQSlesglH1IJcGtVINlk
k7YvisvcaeKpNqKUkofSX7b9TYp2fwnX0KQF4SNrBDIoZWW38xUpQCFE+y3RzBk6G8QyDydTGHh3
MOsoGUIjULbmgHS679+lzBm3cMsbvGJ2tSYOFVhkFtjzlPbolKiwZKMZiP/kSZvHx17HchghcI3C
wt5DHShn0sAKI7mo6U7/yLIhW0Zj4Mwpn5BoKKW/7EZC8W7U6Kb6fmInuG5rbJehOotagvwEQLb3
R3fKUcqcoLwCoydb1aJICtTpvrlf5qiO7lWnRFlfxduiDf+iRciHBozhOEcW1eJBgJEuM5lgwVyE
avvhIk+bFWhmWS0GZZGEEEiijKkhDRIsOTnGgRz51Kxu05r/0qRe4JbuzEbkvDZk9DUqsTUMkVkT
qkupJSVvrBZjLpkLKkzdRJJRzsJiSFjr3oOq+MWOtZhHOnLUtN6NYQpZowar79QFCvpY3VDqm/kZ
FjY3jv9WrXNvjop+JLFyHpa3Y9lNi6iXdr7V5QSkWOXaU3A1Ib4x56nbHBQrvBltu7/jHZWrweLM
LFVVgkurBDOMdFLFEznT8tRdlfoa8pw2SxCe8Vq8CJWvJsJ49WcUV5jSssbeVL7GpgeOZZFqE6S+
CekgmcEaHr35geYh1pULbA1o9oPQAcUBfRTNXF+vCpxTqdmOD16rK6jZen8ZtN0ygHEihNLlTKnB
V1kOYTZ9a62jYMg3eCSDWYzIoEmCj5PeZuwNwj/AsVhKM68TLGZJr6749vVV4GUL2lvDxql1LKSq
dAMJDUWD5m2F7HCme0k/DfSD7I/U2GQSEWOoCnNDwwBdpANUoqaMtq1qruApSVvVbiMKM83a1oUb
2uyXHWIAaA49fgfa8YmUhds09976CJIldrNDFbYNTuP4r4tlcZXZymM7mljHg/S96apVpXUOiFU1
WXRvLnEbmz5CeR9tUpwrU7Wtgc2o3d5nr5v5fbFCH3BPAtSjprEtIvFCnXt6/irDVN7kabxgR/GX
4BKa1jhLOed6G2L15lAr203QN+ZMG6pTlobuFOndIFI1m5jZXGpHBamWm4Pfg6WQDCFj8eC3nrVF
QkuAGklFM8vXQGl2IGoUZdc6gbVQBJWqzA6OkdBRdbapYURbTRE6svUQ8gbwojwr1vgnM+astCx1
WvfoMgJuofVkKJL97HnwtXAVe0iLAvGvWLuBS0ATX7eFvlIQoAHSsaydmvSWqPjAxMt+gXvjXzSs
kXWiHeLaH6fm0IdLtShu5eyxquJ3v8DiVkohjCmwrWxAnjU9ZLeU9MxSNlsRXvW6MPk6OtViRa4f
i3FcdcXwkjbKq4MhfUxgDGggk+3uoa2hQiQZsFdnnafhe0jsWFQmfJu+hSbdND58P90DzhFpwVX8
pNjRk5n0D1X90CSVP5X0hSQE38mgL2qOR5qZIOPlI0SnIt9U7kcTZS+xGkjTVRShzzcioLYVSGW4
HW+2qSeTsL1Rnf7Wkf1Hxaj+lIl/I1WYmA2NCmcfyNICkaL8IIVoinS/aidAP7plFWgHu3KLXa9l
5U6jkDRJVfuNA03DPrvvntXw0RqaacJaSoOufwS+hCmani0ktW4kx8VaSwk2pIxZcBw5zw04+cCu
jtXEtLEFt8phhErXI8+YDhjk0zx/jmv1Dn2hMFPgQ4bvQ+x67NxLrRbwDZf8RRXa0lBNlCR9AeO5
rIb4Xc7lX57lP/dtte1N4ItoZR8NT5patfUEpfilzutw5vpAcsdDp3h3CAvzNQaB32OltsveHH65
hVatAruGqdEGrHUavBCVzdosshKTHu9I4rCe3sh2IC2pHOD47x3zzhhYbN2cE7kb3oRez5OTwnHp
NunzkPVbi2hmAqSUaGdp2RPtkA8XmtWsjoe3uMaapfUwm5sWFE3XeO40su12gU5lWHOwOnZyUd0w
CcH8TEp7pcfVTB38hjwWeAyxVcSvA2mdcmrA+4lkcyYpbNV1OS/4QzOZ+yaieGVfeZ3zlFm+vDSd
pJ9Rs39p8+YpdkcXjpNQbnc6eayhrSMbH4IbZwDKoLiJxbgY7J3rZvGyYCKZRHpzO7LRi5sAgRfs
Mm4ZFqbZ2FMJMMqik5i8SQBIbgZvmMPgm7ujLm1SPcNgHZku8kBtl/TtGoOT4PxyjPKhCE9qy4PS
6zNuZbXZ+c3wCISfTDqFfb3kV85tjFtg6utgX3gTCJ31wmNVs5yZVlYYcUB+PRYYtEj7OpaYs9jH
kWVToSyuAACaN34aOneprtbLIW1hCTmSOVGN6HflD95dhn5sQmMZYlyh2HNUtRAzpL7nhpzZGJbx
78pu7anVx8tetbJliUt2WRhCf6kYPOgqCpdprjewZGwaaUorveq1uyYYQZ1ErHbQhilC12NuzlE1
bxyvkjeVVA0TU24fymAwoAFmN2HTyfO26JMlBvyNZfbW1pb940lKKg3ynhBVWId28GiaEucVP5qb
tbZKNK+EuImynamProPs54vaDhoMVhFlMm15kg5ocaGi+jTweqcpAnWFendjNEA3YGV52tRBpr8S
aJIQJhiqvGQjzZ3a5HjYoGf3lIjpXQqWqSqOX1ArMvev11buPC6SdVYaWH4wvnVYusCwjC8YdnC+
1OZR8odxlii/kzQZ55QgQP/rKO17uBzt+Au9QzfBibjIBTDHRlTg9/eJNKClLlgKYyl3Ngm72SmW
atbYsd7Az3zvhiSe1IPUzmM3WGZKtwmDDLypHUIV70Jv3jtkSbKl3Lg40XK8F3OtOb05+9gnCrgn
v5iQx4GsMNyXOBMZPPwfJXgElYStHxbZI5+htqwK/1lR7HA+2Ma7b/bkLbvSHxOjwMJvq2iCRmAt
pzyEsdVhTqFdRh4eL7qAI0L028mDAQenBFmj0UxmY4UZrPuQm9bc1Kb/DA2zAtJe/UFbJO1TWg8V
8vcZxEIejvoGCeRFcQBQECDxt9bZrATU3icx+irbZO9NKI7LRk69Q/D3x9f4c1/zvaWMrXJa9b06
reX2pmXKnddt+Pxz3eiyqm4pQndDL5eI6IuCbFc5UtflZkn6OwaexPPXUCCmtaCwwX7ZDrl/LYX2
skYo2m+oMmiwUgXWxZ9/aizZilSZcUzEdogpLQxfK0d9VOsRRTA1mdqXMUfWV7pJ311SV9D7GNQI
Mfuf1cZkd+hLAUCZ4e/dcpDncIBXPpBXrWJTBrJnup7f//xcT4D+r/Uretb0yG2koLzF83aFoWt1
R+oxrBXoqrWfru02n1q6sov0wZxqiag5GfHx9KtPRaeTpdGixdPW2b5W1V1fqlA1yEQZskN8Ven4
TRGTG0QYhO5OqA5PITyf3oM5wPlvgqGfaUWhTjPT3Y219prhN0ZVqi2bPKYfEAppQ4TyO0qzmeO4
H56EfJlyWBvmeHT7xx7Pw5VGzwk3dfHomEAsNEMO0sSz1wVsMbbzBq5yg4Ic+X1JQJ69b8QVa0MT
4QfGpqqrP1kfuzB1ykMfdgvDCY+lE6EPiA+lkx1zOkR1J0qEdBo6rbwWrX7JYjhJbxGQqVRb+YDO
xnHWjLlmRhBqO9EqKY10n1vyzoUcG6QHI+i2HHlZEGNl7o0kxMD4Jknm2GXSTVcGt2Fo7kTNUlTw
m7ZaEoCxceiD/DwKTdFnuHiUtFGRzUC7uJRfQZ2Has0ozBOoS6OaHDWIrAlpJ7xcB5iFH4jd+mTI
zBXfyBKIDPGqODFmQdRO2wKdrjMo1eSkRvAV5yNGsj5x3ODg+eMKANahKcOlhfWTcJFqW5gErBIN
fI8W/VdstThlB9K0g5tci/e+kQNCy0B6KuywVOqsg5Y9hg5KcEd+cUrp96kz49u/IxXXEdF2Ezcx
OHoqFMx9bFtKyETdgbmJe/8Rn++hTiD5cnSc2AYlbWBbsKLWiU4BwTY/CoXURZsqPLWcfDbGlWAj
40j03X/qv76AJD6raC87aRYFao7eNjQRC6TK1xmNjGJaPS4jQRrbYx9WVHo4zHUoESbgcohFmERI
Nz3FO/78di8FfgzBzxcWXahPn3AF5L2xupa9DU3D09xWPuHPmrUC/riPwuGlMBxsKTORwvzztU9p
pucji04eVA/63ULe9/XactcUiamOLBN1izi6L98pOm5VHUtS62YHRT3xYgEEYRuK8noCkuw2UsYX
r/XfHeyH7mNd4/f2M0qqXqlvqEJxLOYvOLkEMtNNb8w2XA1++SiHjTlNetpeRcqzpYRxQ1Le1KS/
4rBxNcEXGCN1GACbCqlN/m3UJY/wL4+FjH857BGg//zbv33uIvUUcQJSbdQyX397E8YcZ0aSXiWT
WTx7zJv0L9vqx0Yz1k5iHfjgt2at7OzSe8t158rltW9aARZsDKGmRIHFd/318lk2Kn4oklfzMMM4
Wi2czi8pLKq/S0SkZLZ+tBacoKY1XvOIx6tJzR110ttYL97sEo4B7YW3uneghluU9ePqBTb1xsu8
W7ewPiS729MJOobjS6dGv0U4QFEeW0GYTP1FICdbFJtAfPBNksjOdigmkDjUq9nPD1n018/GFwpd
HJYsoOK3nk2vrhc0OuhDFoHR+MDU8C4eqlh55LB/+flSyjcP1EalzRaB/hn6Q7FJ+vQdxU2aK3oO
F000Z8W3a6mQOfnVhpU+Ymf7R4uIHdzG7fyZWQ87OIkLz6Ghh4thBNj+8w19s1/5cj9nv53K7eA2
tHdmhGts8wqsqUTtqP7IcDRJ6GFM51pLU/1mDrNRVfDA2Q+atuC4fH4EnMxjOtEsFLiF1YmaY20O
1XLuRsB3cj052LL0ADrwVitIjTLwhk3aLscr034UNjwGs5Md8J/wxyQCsEIFcHkbHLNOXhdSRvSG
zR5bavw38UCN0thlnQRAITqSX7jn/CWa1T8/wksxO9OxAkiSRrRmKzCov/4gPx6TrMMCzLkxf6zB
qnjpu++71HdYhWPUM6POxwP1VGAif772d6/v06XP14MiN8C+6GLRzcJb2/M2utHuTasD7kDkHaUI
OI/rny/57c+FwmMDvOHH2ueKdhBQfYri4h9LQWu+N1W8I0iBRlW3pUMNpVvXbjTuoxetzysX/+77
Qa4oho5QyxhnWhmltomCgTnHVqg/QobgXcfM7dp4W6rVJpKWHa3SBI2a2zbLlq1tl/sbPPg7u+im
WWG8/3w/3z3/k/aXvT5YUfvsdhK+ZTVJMNcafXvgtxNUabVbe+RFR141TkrcSAU2zp+vqlx2rC0b
zpHBsUbs/NWzbSvpI0Ni9BRGdfoMkybLjxgtP1xLXhGb8y6IYSaqw7CkbCFDxFfUbuf21isBe48V
leIrd/Pd/Pn5bsQ7+zSnJXYC+F1hEHp8ntT673Now1nUzgyzfc9JIJCU4qCySvu+9JrLAEaBhQUZ
9itnhbwPyd3if3JHKEtptzgMlfPnE7edj54i5oscaw7RUnhjqKSES85rlnmbUBHx09QRIQC9a0i8
UnZ8cWxReSyUN0UilUWyV0MZH3++rUsLm7CByOh8dVQrKtrzrw+KslZOvFfYz+jlP8KfXrRS/q64
1Fi9/jGiBkYDALKpXP3GHWhOxPusW+/2dHDzcehxaG62OUyewVZ2Tq79yROSA2IKEwnxS1mUPVQp
ACOFDG+gp6TH/i5BTQ0dugK7Lg6Od2X0o6bijs+XTowf+PFsDneGc7acjRqeessrCQci3QuWRboa
8HSi+zvamB4nqVW9RPC4oCgS8OEUqCdt59VCFTIqyBryFkYBncpyoiagnk+fc9oML3aQvAyjKMO/
1hhLiQ6ky858MNPzAD4HJ3iUL8S3FOXEg/rkeH60imVZm/ihSVJKH4WTUdPAGsJ2mWhY8GsktfBB
JnLo76Mheh7FPi9T86PfwJIwAytlpAA/7bpXNGlhJT2EWkhxE2yymMNEXV7X+p3QQUlKv4e4cDAc
QrzrcPhwXGMn0fetzFdODYdOlj/SpjSAA6+NXhxcswfbHrpJUWwJA7ujBf4GPgFhlcsBJoeNZ5n5
OBmlJOIpdBWxusGRktyE7J69l4XLKHhQWxAADNq+w+aICb6atLUzNcYQR3rjcXaamtomJD3KVqlt
WxmW7W4p+xnwFibITOgqT8oTT7aWcjTiCid6T4dEZdxqddFN6lwFnB9zWmnEMSyo27u2fNJj7QMK
D0KqdhK10oOJB3YaRO66zNRlGYQ78iCOQUDBSeXYJlxGDnv/sSqySUgOUNxaK7HB0SOtoiVA3Etv
3gcp5deGrOPI0yaZ7PJdqlSi6eUpwV2hJ2vT87YcG6VBXY8hr340c9qS4/503DNEi0/WQlC+UnoU
cljHip97C6MxalLwHFRnE58QYtTyZEv9qiHAiJ6pOpOQqsiV8UfRqTf7b2FUbhFk+tMkchBFuOW7
5Jb0d1xlrsn1S+8qu97JqFq6qjmTk2aXxt0iyglhKYiCm45JspYDItKITuundX8XExaBkFw+auUz
qKL7KAgBk9e8/h7t/KSuIZxr1qPOWMrz4Clu6NtVQZZMK4Pq79hkQJxxdTu5ceMrxoqmNu5plw8Y
LRI7or5CH6JHBXQqFEYZKSJ1h2MaE7yUwAJKZYZF4AXrOqtvAk1uJ5thjLbklR4Ns95Hdnp0YVPz
WKk9J5NEtUhsGkEvIEYkbtWZWIX0x2q7jRfyqVqE+eEppqCgtfGBg8GrkEAbGK4N9QheFq1Jcmjk
hr4Yf1uX43ciAaaKRg2EtoxmB0hwmoNnr1wSr4qhWQmJp7AwiN6uo2OzF5+UOMJzrNn0RvG7aZsP
JayXWn9/EjUJhW2M/jdrDcRQtr7z3Psygz4sKLWOmn/kqkwT1v1j+Sy4sUdZX6r3dVnuYw7j7lBv
o2GfGu1OSOdV/q3YFKa1EnpPSRC9cjlTpgOMlGJAKtB37s3JOtwXymvhBUvPXIuCXdDH7/0YvwRV
7k4tb/zw8/ouBJAUtD5BBcCYUi1+SewCBnY8/PFjiTUvpg5g0YgQE5bjVHe+bBGhjR8/zc1X4CpP
rsnkRKv8ddBde2b3lOMjOfSIZayZHlzUXfLvrhADH82NP3rJOnaqkhr8s+4FM8vBwUZham8PoTJF
dtVPbfwMoU30gzYmv7KhXnkUJjSLX0hVgqb9n6RpIN+khTfXuz92MR4DLceY32b5aojMP2MBAi3x
mF3GpP6orTSduL5NjrvVZ4thSfeoZfKAYSbWxHzgRC2VpGMHEUnxYYHbaGUX2NzgZRyp/uUT261e
VF/tpz+vnd8enHAH4ASi6UgZ7Gyl0eogiGWTykeMJ2IcrCXtu7nj5GSOZE+FtoU0sjO9v7B2F/iM
t3S1SU0fMNIkfAFXdZnfbUM/383ZsSmBmNR4OeueqMNInb+hJPJo1v++8YoNA0VziuUK/vtzJR7H
pDpPCqrJelXDextBkPR+uuxKRgERNzPJ10ewPPT/qVFdeeLflOvxrHImRsXFDvNUlfm0qysUPzfx
myF21dqjmNmxfr6IE7vYVqbA4a5sI69c71yFadUuoJiA64mOuFYFG4vUv1r2Qf3WpK8UVw6+J1fJ
xdYFXiwbQUxmMA6+bsYiucybxqKiVTXuIveU59PAJp2Eb4oooTz0kfkGxLBZCtsWx3oFRhxPbbay
hpkdrozub/dRn27m7Agpil61F6As1ivjJVZQio3FrTRKa7HGKsFAika5Bdf+atIvn5BddZTrlTjz
RXlUsGp3UxGK9/NNfXe2wZ4GT5fan0Ks+dcHpMq1HkUqX1zi2VtXrg5DLM+LqJqOeTVPcwTQyZ+f
r/jt0RJXAmUY7MQOY+/rJT0VL4498hjUjuiAFO60ljn1pC3TF2xK71nR3/YGVBpOVaHRLq9c/VJJ
z9f26epnpyq7KhOd1g21maFaIAyaaIa0qAB8OAot2j+0ANaBEXBqQXmZqaufr35J6haHA572qTqE
j//sFJVF3aiqGPfRQKDaIGnoZKUOC2XHbMMOusqPjlMcSsS3rlQSVEM/ti33Wl4cycKjuSqqZFj1
ma6r6i90+aVCfQ6JIjs6129ebDQoQ+ZdKft/13yyOXpQ96f7pJvO2UMLSCJjuXCpEOaoNh11p/gm
0W69jDDCgqZccfg47SYw87MJ5jSYxYDCqO9HCumNSgMsX+FP+mjIEV0Xh9hVrrEnNDFuLr51G9k6
2xUHSsJZGTNxc3TSHWaBPDN+VelDpAaLIP4dZmj4gmy8ITL+lpgsnOuD9HcsnpE8pCxpNKIyxz8S
jDFHojPnLP07b7ABQbRGTVaJE4iyyvt2GZsUGljNpTvkBiKP67FPwcWJGkVoSHt9hElqlGxOUzRn
P4+b72YOEyAyHUchXz9fIpI26pyqo7jaVe22j7BrYdJLu3Z7vbf57aUoOUA0oPQAyPzr11nR8B4r
HzmmJg97JPML4aYp+98D3Lyff9Rpbjl/YZzd/3Wps8mZ9CNOZz2hsxG6D8lLEVdA49GA/8U+dKqV
5cZb1fgDqI69jj/zOYVcuQNxFj+/A+ypqOCFIZyn+/XHJnpigkP1hllcGZhc9q6PK5LAxpi9hKTm
j+q4d1vphrrHlXbHd9Pu5wuLt/B53fW8rmhSKlxx2i+HdpzKuoe0TFpb9e9IW3swdK/8VDGRX/5U
B+sQxlisRGcPWzMbo09jrsju8r2S6iWH467U78mHWaY9NuDhLa1H+mv5QpiYGk7BV+7gu5FFmYY+
B8UR4c3/+ptzNBtexqZx1qOCi8dibfrxykc5PvE4j01D/S6xB3My5JxkRQ3EUvQPNP4boqPmFtt6
xAqc8B3nijn2ym3Z5/Uanek0TZWew/KAjiaf44x6KcZikXjDlbf+jQvVooCs8WXhvVA51Xx9BJbd
yLArqaoSHMpMo942YbUw4D6mLDWiohcX3TYc6WwNlPyAwYCsYR4dqh1HayiuKLP8+LHUquOVd/Pt
6NCFdIP6jqmdV1x1xCBdiIp1NmT7RlkC/UvUZAOkYC8KMfXcCpJXSlePY24vE8v7xzbt3wJe/G+g
+F9Y+8uPTEDnq3O+/v9Jcr5l8y18eleCzv+FnP/w//7zDyT5t/QSnP/P//Zf4HzWPYCmFvIQlDdi
sv0n8ML4D6xszLNEhECvoHX/L+AF4Hw2/zpEe44etkYCxH8BL+z/EHoEseiwBpz+f/8OOl98219m
HzxXQFuIW4FcpNLT/jrwSS21gz4pklkxSNvc1de5CZYpQixIkpkFdRi+uqc8QFMiNYkAlgm53yw6
xLOR221Z8daLoqWid0+ZGkK9DKVrHuzLajvqfvakFDlJEoCAIb6QTzOy3ehYbBBAzuwsum8iiIkh
cSJECv8ynEyk+uwBCfxF2jQfQ2fdZdZt9jzGHYUQERLz6RXv//FcPgsALk5J3AtIDFoNnIF5qWf3
YqC6VBE7JLN6VJdsBxae0vwtOAjktbHVXOWa5fFyJdZJNebwib1Uof180qZ8+vGd0aWlQvLWrCG1
OTKreaspUxVV3cSK/TukpmxNde+OcwLFrqr6VXV/dWhKP//qyzFCk4MGOLMjwxgZ4Nc3AOeUEkeG
FzAU2VduMsst1JEDUVtKiVwNPJ8iPWjXytuXxxHRW/mvy57/dqIp/bTWU+LBVSyIvgwM3nYygRb6
ZUjIJyv0nxpKE0du/kY1FbOff/Wl0ZLrs1s1xe5aMGnOPo20j8GY+TmcSpdULkeRYHplr1mJ/pHi
HqWrwPgLbfxlGB4BRAdTE9WwRu4ZMY7zJrFXaezeKFbzlsXSe9LZ9Fnl6C+Zbli3JuUtbPZdYZUr
sk2pQYfmlbv/7p2R1kHPACYZ8tyzPXeMyNY1uobgRF3beqO+NfK+oBdD5wPZdugFd0NWaxNViq/1
Yy92++Kxfbry2TfiF8h4MJzm6KID8ii0l9C1DqHhvWWmxMyiK7+LoftThfYTCmbOUcesL244Z16x
9V/sHk63odmyCtxFTG5fB21UGJXhYoIBoK9S8AzVR6EroFC6LBvz+PNQuZgWKA7RS1ctaAVQC85l
h7aRK5WqBsVMChzSA/ONUWqH3GSd7iB7uOqVU5968du4HptUyLpUiJiMznYrZtxQlnKiYkaOyTr0
ipmDoLZRw43KK21MmbqweYjb5pawtAOCvhtXvckiC619ReKIk/01euNdze/7usYVaWA7ohZf6786
cm6Npn4rMiOZKr36rqjX4IffFX7YZ/JKEEaCbDrHLUQiDRQvKS2QEpGBH9/lufeA7O9Fjas3rKIF
dXgc5Ww1i1oqJ3JcTGFgsucScOCfX9vFN8JjJMgGrCZcAJO8sa9DJMWY4fqlxWNs87cxYyEpzKPS
xwdnVFFxYQ0KPdgY+pXKzuXEJvrnfJM6NERdN89b+C7dpLQrEhy+qLlSwz4mQ49StbSPFNQ9udxU
9q8mkm+pgb/9/Iu/qxewz1cF8JJxwz+//mRYy6lJPm858+X24OeckmPcdEqSbepRIaslN0UUjr9N
APPN4hDLRxPOidHNCAUk5SrhZkdM436sFLMYOPOkDsIrH9N3ekuVEaLTfJJNlfH99R5bqbLiQFUx
Vjj23q/wbKpWvtGIhjdLGjvxUN05MXHcIbGVbvrUthZrXyDt+jx4KFvisizvV5JmG0ftsN8X+151
3m3VvPIoL3Vx6JpV5jKZrx68+qmi9Glptgujpr+C4tBwkw+Doyqbdz6a4V61mpkBJX2SROo8LZ9S
2TzmXnNr5wNndvMJndk+0WjSyPJDWhZPUsJ60fW/UzvFnK2TtuCQDOCECv4i4oYTvfw9NHj4PAXg
uaEt/QFPqxbfhbJuTpSYXoe/DMPsKSpRbWV3ulauGpK3Emj8Vz6Yi3nu7CefzTt0tZMa2kV+GriZ
ZCx7x79vzWbeBME6zrTlz6P14iwuLkc1UjFUinNwcb4OhMgvh3FIJNYw2PhBoC103b8rJHuHZvjO
GXhIcf/+8yUvv82za54NPmJvy8IX18xVcx9E5Wt2TBRtYfh3wBDuWjt69kaecemvr1xYPLsvG/Gz
C4tl9dNwSnzsYWbqFzO3GOcyx/8Yd59Ux1PC1V7xMm7lmpQfx6XTVt+jeN2FsfbUS9pDcVVW8988
BHJ6/z9zZ7IcuZJd2395c8jQN4M3CSBaBvsumRMYmUyi7xsH8PVaziqVMoN8pJU0eWaqVFnqXiEC
AbgfP2fvvag8KX5OZY/eNMYtnq8m0KCAoMJuHoeFJXiyIpSbVrQjXf4t6uezNibXOVW/WR+NT28F
hxHDU9Gto+T/+1ZUhWsmehZSbw6gtAt1YCaOl6wVFuna3ms3py/FnLsrU2CzLpjII7HJarS43qNq
zjB6UbQP+sOozWdjDBZzFsNTrSSvxpIizod0Lb8DIWcY1VDJreoztcaKUYXtsweUx6/EdAT+uo9H
FWoBwQODbl21SfEdl1AGxH7yo6PuRFSOFpGuwck3JZs0coxOKwmgs4CpmEN5Ri8N/RLsi2j+0Qpy
5SMDubNqJ3tvsJkDCg1uM7tk37Xjcel+OOAddu8O/VmXJh+As/grod0MRiUObuGigQMO70IkQoAZ
XSh5sQIeH5/nESjXFNtNUJMKQr9LsdCOtb8mKkc040SRjZ42AfthEN9lu7jvxXFF6WEfxNKUG0yx
y6oeKm1jLMOy1dlG6wKyVZlgRF54KAZ9wJCnR/G2SY1k14bWT/IryqNAbw4MMtlVVaneWcxT1/RS
Wki9+nWS2ApZU45+iOzlcbHG3xov4yGMsSmE5ZUx1PqudUzLX9TKDkCQmoHbhHMAzDbfZqYTwqyG
74J73gscM02Ccpl/i9gE1ziOxDrUquOPdoTt6p1AFLbaLgnFhUua1TkyzLMBixKZ6OZw9CLOuTMJ
263hbnS1g07ek4TQldFacAokJn92jhIY0uMZZPAc7egcXemL5/p1MaVBZatrss8VPzXEARlvtrNL
HsUevfD4UJqRt1Jem9g09ha+Yd9zl3ldJ9l5hPfKT1rlRnh6tnFsLLyj6QEGFfk6GRh/hOSfZwBN
9vaS3rZZXa+NGkxbHAd9tbcHnNr9aB7NkLg6UQ4PRg/XoNdAI3AgJpgBToWCksfV+qNoQCMsGXQT
vcE2P7jNphrnLZ/CPWSPlhdFO9LIfoklf+jaqcI+Ft0nunqYNzqY66Pe2QmPCdn1XTSbQVFhAJ5/
WiH4xg50zdJHAMs6egmSy14ksCkZmA9b07mLUpzJWZW/Wi5buCVh8UnSnEcKHchFi3zFaVGD9EUU
KEFZC9Jd5V94ds9ppcHzlSE6ZREWvsYsdG13MBjCosn8qsJbPzJAApyL/m9aKWxRexcnJRhxKaRR
jG3jhjdlwUacj5wiU6X26wZ1SBcmz5E9X7SDpWzV0LlqS5sIFIh802JdEI2xqRsoXBWpF4PdnXkZ
PuJBVY/R4D1iJPwZ1XBmlALylKMoqxByAs5prIV9nW1zyGS6Kmxf0ZDFEB5BhtlwYzTVBitJtxvz
YpOUyblWxK+DynqfI9SogWptTYtz/+KlRK449XaAC7zuazPb2LG1UT1aMQ7d2VXqcrKMsJiDU+AQ
mhKEtCTNlU7TYDNbHeefUAEdnhFc5BnKFf7hETcyEgeo2vGqNVPVn+wlCxyc9HsIdOu06NYF//Y2
0rW1PsRjoGFvCxxlm2WtP5aduRLnapaBVsYTj2pbnTcGGOZkztehBx04i7KHegwfjTb5oTraOc7B
deSBEaHPdN1MkbnxmoLeckiQgu1cvZsfhwo/hyfgmswc8XMeVN8cGUSfmaMSrqiO1JXn4WuxOCrW
2nVIgo1nOs/C1Cayfkqi2qMfiWgwfeOfTgfHBSReb6K4HAPoyAVvr3k/aDxp7KLoOYrrQZ0AzY1k
mcTKEXclz3KWPU/khiPp42kvEA6RAYLaXoXPopnPVuc027LF75tp6bYNjZ9TF77h/obhyyspeX3v
f5SYZUbvHFZMjHJmns7mRr2sQ+duSerzYgKNB9ADTN2sVsfetKZNVjmvqOP9csa33VKc32U9r0xi
FwMBFQRWYwZXGAb4jlH0KPozgxRNX4QAz+CByaovObA0XPFRphaWvLZsTDdidZyaA/qI6Wqmk0Lw
UzyyLifLpmPIvhaaBzOP4+MqoYuVzzb66LxhszG1NydTNR7Jl75Zm/XDQB7qU9Sbtya7BqeTZosJ
HEXZriMraD/P6o+udVGt9OOyF1ET+TFIM55KIuyHrsMQqqFJ6tQeND2EX1UpcKbCHVktvrCbq3oe
HTL27bU9dGdImuBeTpnhWwKilBJVl2j4fK+sanr+4k1J84M62eNugHSZzi0u7x6SDJG83KNlDuIO
/1XtGanvQt1sSjP0xxm+Ujgake/MODFrN8NAxlpgGQzwXQjozkTARE5ADKRIJJQceNhQaLUBh/CF
al6lFew3p76bSwv6nWlSjFojqr4uc5ABGupK1kEzcgXoKdwWuF/V1g7H8LwzCd4mGB7rckr3HkbJ
amkYqbikEVHx/nBMQuqm/KLoSHNpK2AgROSjlXYe0YSAw1gy1gUR/4oTtd0pXn6OQKLfc94JdWeP
mXxVK1Pqz732XOv9M2vnEmBwROaJflWp7HMEBBjdTY8oL9cvtHShW7suBJQ0HaCLMk6reDDepgVn
MvvkGLvhCr7Ia9t30SaN4gcvhnnZddUzzCFiNtHArZV/sLX1fRcaP6IU4avSSh1ntQoX9S3ltDoO
x9JzH9W0upTjKyJfBn8kg0ie6eeeX52K7dKqcXJX8Rpj/lVnRhdNvhzDgtUy9hbupzls1VTfhBMe
RVP/hf3ZlrymzWByGBrT7lcWa88uO7GfJmgRrSGgbCa1dHg3VAcjxSn1YHxD6I4/Fu3l0uo/RflM
mHO+UQY8zjbQH53DEQLYin8k2jUTfxu7+maO9R9xpT6Tf7FakqImVWPKUOsBEI+STQexhTJklMSW
4hqIiGg9a13IqsM2t2bjLZuiQAXazY5Pt3zsyzfR1lfd7AZ5zgQvUbWHVExveQ3xk+yiX80YXTl2
c+OooYxdI08isiLOtzMHWwR0bP0PseeUe+KlnWIBTFYRfxSFj7WbPGKpeS7k05yN8103IxWzlJ2H
XJNUpnmt5iKHBm9tIbuvWBfVFYJgXkjV6XlgV56FR7no2YrETOJJ273AvqGAbqeOL+X4VghepE1f
lbk/54yFH0txAvKX142qE+GSvi1muBvcaD/N/bMTQh8speObYxPeb+kCB/vS7dAH/jYTJL3WHTYM
dpDCa2BK1s9DZNxmk/ZkF9Wz16qyMMFJjev6SPAFZve+OGLdtfxE9LeI+mfkpXjvJ0z4WDFtxg/4
8nPp0E+nyvSjYnmKc/cqXdrzOk4xgKQEANXWfibwZ8L70Su/05m5RKdM2zTJ9mzegS5d2m5Ooi0N
wdzWrrJoF4bNfZc7GzPsdwMHbPgz2mE22POLiRdXE5LlSWqH2RMckojk2spak3yoDdEY/DMlmXVJ
2D6WkEyYVVD9VDXMemRFyMGhtyoJqDEjq6jAk5eiY2+HzWBu81G7J2lsTQ6b5ts2XvQpJIVossm3
hReJrc5986RIQgP8rvc6HpveuR3HVt2Rx3TQ1HEv9DQQbnm+LFO/1rUYHmB0GAYeo1428tRWO1hp
rfvZSDfSZStVZytZv/8DBihFRznTyuFoz5wHYqZRK06ZJRtUtnI11ljPokCi170K0/KV2m1Fcwk3
rpJfxoN5xz+rkO3Eeh6LYdN3ze/QHa8Y6hNjEuoV8/vmt1OPj/miP1hD+ZSiImalKx7z6pnshHWd
uUg+eDBakdRENkU/Z4Jr/Hbic+B+CszEezaFJfOFdGAKtRcoGA15PWbuMSq4vijBVDq3uVqyfBOj
WcgYYLd0t/WMwOV99aCzyBLlncv++0BZsaJUoUqdoc4kYX8I7a1hkzCcoPl0aNzGcby1R4VTp2We
R31U/uNHdHpZFTNvMOiZa5mNuFxLbkdF5VeVg6jIBS+Y6XfJ1vKSjVl2wyGvy8uwAPNp2P1ll0JE
tWNGJ+MhJ7Qs4GVX/HKZqqAeB2e1TOsOsjpkBvVtzn51xaiwn5xr7nLRCvesb5W7yFIVKKv6r4WN
2+yj3O/tpfb1MrxDD1OiAmfXUmZuS6vZRCWSIU1UkPMjbYw0wPa1M0qI8BmKMt/sz0tyXVb1jMVv
0RM84ES4BGWhb8nHZz8Pc1TN6bLX3OJWVDaFcub8zBbtrpVE3nJID2Is94s5v7z/RSNils1mnRLY
RvYVdy/SqX2VWQaLRG91Y941ybhB8neTperNhIohra0falw8CRKcRnAVUadvoNmvKDiGC/lfppCI
SmTHl+9/1AkJInWI3riNTHvvofmmPcfNY4kg7rJpgMASjSUixTlU7ZIfopqYcQPLAYeUy8W9bVNx
oTYAtUtey3wszkJC9c+Uah7PjI4eYq3H/aF2RHEZevEBINZMyQJs2/QW88qWf+QMOv1ajNqmytT7
hUPoBjRfkFBwHpLWnNaDmRMl0rLXp3r4y1SI1UUB608V8cL8y9cx7SOTA3SY7OLW8s3BVfkFTAOF
P5VHnxAsVcyUIEakURPUa2K5r0e3HP26og2aztBh2qzdF4XikXfdvYZL9EzcyN6elk0Wi2cOSOna
taarqUmHtaPUt4US8l6wMvhZdtusjEY8hV5hoVFS31wglBpMxaFxNrnFoSkuqrUzV/s5IyDFcaee
9F5aKRM2IXvMnzRImyyDA1bcJfudyYeqWZKLnOi/7FhbhFwMqbuex6zb1rF7nea5EZRmxqMbAefD
UCCXZnKnmrdGSQmczI9tjN1TZn5iAtinc0zgeKwiZCiy54idYVVGlRHUwzWgDzC3hrLF3U7VUXNe
KdpYFnsMCAipKQlD9C0nvArLM6UFFi3yzgzGcnRXOmhfz75KC1b9omrbldbkwdS5B8NW97U+P00V
eJ78diYaCe4guec1GyYIXfjHMXsmKOfznNUggAP3bC/mT9osxsqFgIoFGbp8XUNg0JpftZlTHncq
2VE6B1pRJFthh9sk6oXvZejFVe02s7rB1wtVMMJdz0lIZmf10DDE8xO9Ag7oBW3X44EwtwpRp348
cH2WPFYN9UBMKwn16tM0q/uh7dOtVvcHL+8vChUTvzCAuBnLLtNDFTMCbzL2hNFJM79kHBQmIgpI
0rsvXVXgBorP8sRehxpFQs5T09vuGSmdj06zoNbncGLM5wAu2cFo+nN2zV+7sL3jrDX4Fm1Yn0yl
ycY5lls/hBifHKaMlqhod2hvXizeKlEi0ySjKM+7J6mdcYbprWSv0lOeJnViZp3Ev5yJRnctF6yp
t55nG1Le1Fo35Jfw16zXc2G8tcb83M8d7U7O/U1J/peR3hd6etQT/WbJLOzg5QPEULwAg7bi4Fr4
ed+/tHZxKewUkDbAslWVXNQGWTHzrFHV9DwS9ClQA84ixMvNKtcSvoYN5HwaSDdlTAaIr0lfciW6
q2qi3uiGMjhdmyBAaME3LMDlUc9cPBANuZ6Jo59NnDsu3ciJ0AsXMA6LBWaqPqLDjCGv6lM+rNQR
VmxHKMxS7noSJfYDdd1gi5dx9I4ensrN7BgHU63FCpsKW49CcF2W6zPtDkPZ2Muorpw5ImsiIZ0r
5mgeZP2uFSZRaLG372khypHb1ZInr2npXulzYW+xxRfBgmicBMdlIbRQu4V1LtaxboDS5u3cFLXB
hMIsD0skwm0lya4kGiO18yLrkTL9oJWYDGKtH+6aeZ7WKXDYXFJiqzmN9r3l3ZX9WG064mQAo7Kp
5pzHZ4aQQKSuW8mdrTsItLNk0dZAaXtJp4UY/2ZLXq0l4VOSYDtKlm3Sk/6gZPBtQwIHA00ybwsL
+m31/oewfxDyW+0cycjVJS1XB5vLmkAuMCBdqI/JfQVa1wofbBXSriuZu42k79Z0PV3J4zUkmTcG
0ZsnZ/U7sldpofe2kuObSqKvDdqXgUS7ayJov7m4myX9N4TzfIRquBkBjRcAgnmTho0pQvDeb0Ck
85UpWcK2pAqnki88Ahq2nPUoucMxh8fVgsMxlEziDDhxJSnFGbjiSHKL3ZEkrrL54RCLdfjvP8xS
8OjOsEYzyUAeJA1Z/OuPVtmb0wNyaemTrEM6cPYa/ZhLkoJEnErO8iSJyyVz4ivKYI2BMDxm+Ox5
EFNeP4zAmg3izNZJeztBcM5qusIWsYhUTeplMcblmWnBzJiFdiz0kTC2djECJwMe//XY4+Owj7EH
n5NZpJyI4lH5u9ev5MJWnUiBjkbkoEEmlVUoa6deSJgrL7NhoMVgDoMPw7ynoL5roq5cC8sspBXu
R8cBPbKpvQheY7Dt3LWDigUdQ58eEXT39Uf9bBrF4NYjXwV94AclXp1E6oiFuQrk/IGcueeewUsj
1VJ12V3nsfogVFIivr7ox3E59we1r/wfA6v5ado3L1sJ3ZX3VSYWtOWlG/Mq9jaI5+5FOPnF0BCs
HC7natoOK424tEItDyMh3998jg+C3PfPQRAGHjOPScaJGFNLYqIqK8otwhCuiAvyU55glOUoQp34
qUD86RXxhVUlL5ED2e7rq38Y1NsIgWV2kSmjnRgK/v2QlBZw0DLk1hucA5WlvZnL6irL1rKyhGmd
U9KP6fz69UU/DjvlRUnKwrpKEvepuV+LxiQje5K9dRgeRyO/j938nAjha9MUhzhX376+3EepF19S
hyEgPeWS0SinYn8MAPsxC4dOqHxJ2WDCqNaRaDRdWPFwXJzNVDUHlF0XWVFedRmDgDrN7vrK/Wbk
+tmd5j2EowCZyP6Q6w8ERNEi4FJBGEWPgPpuQuLK1o1R3GtpotGHpExR7mhrPH3z7T8+X9KaTbYO
j7uLj+FkHShitZ/wpVQB/Egynu15F1balVVglrMFASwNEjnfqm7cESpM+/ubq3/QLHHvwU65aIYQ
hKinD5hCrmHcEHhEOrKlBo0hKHFpa/OD7POsXVdkHRoTKeyFNp1XeoO1dX7qo+jeXtpvHoOPRhT5
UUw6gFJJRJ6FHBn++RhUXaxpC0pCTQ+vTFxmcrkxOsqW0jUCzl6oMEyKU0t/Bt5+W8+YQ+3nqc+e
pPHTaBw/sewfnkW0J87uQiRYfpPq2qmaY68OA53b4jts18eV0dI0wE5S9IVMzj0R65dW6TXpIjis
S2Fi7KrU1tBoR+TaoTmdC930YzX+5vXU5PT/74E52BrHov2nyWye96CTP26UYxvj4Dp9E7hd66td
9uBNy9OSXyvS0d42tsEcYL7UtO619tSb7FunwCfrA5IhptOkjyDPtk++tVK2PYYhMltGZ4AXi0F7
Fc7W+SytJ2RwfCM3+SiDtfm66F9ZiFgcVPvkBWliLZq9ga/7vuE5pneXmNpdrw8345xiSZYNOXdf
ttHOGsgznQoGC6Wv1y0Kn2749xdkKcpQiV1RNeKtTj6MVbUJfdq5CZKxOOSTdzY5zXMM3x0B6VWU
9eeepwTN/8DuxE3AI6ayCcusoNM1cnJyDVcy0iBHzZ/ygkI5dmmZ1kT+knTx067JEF3qbtML5xwe
C4Fktn3lAqdGp6muCG681qb6SDVybgpZzbb/tvjx/QOaloFmG8zh6ULCiX9JrYxRs5akpq/C72r7
cEsM27WXkGJJACQaafNXhlYwBeAtFUK0sQ5x0r98vaS934rT1wPVMIl1sOE19XT7yjKbYNh2aiC0
tNPKpN/0PvpKGuNJ1TrS3IvziikGo9f+pWsY7dihwyyNdk1CJ+3dku2V3XlmO+dMNVj6RhDpRjne
CmPYEe27HV3zYObltXDFNwKQz9YTy7VM8KmsJmBN/14CQ6elHwUY7l1mNEbWeenUr5o9XU5jsTJ1
c8/Z5RuJ82eXtKUWnxeZ2u70weoNvTKQG/7jkrP0qHn5gSiPVdVoD1LdlJnj49e/0Psbe/oL2RTe
MGIJLsIZ9/fXjHiRiT3njbYVXSFR3KUV1KWrSVky+o+M6mUQQYvYfT/RKV2lvbbPu/5C67TUjyNj
9M1J3UXzbPjOqOfBgPRlQbS80QQTN86ZY9Idl3bdoWn329EhWcJ5cjrj2SXF3F9ie1dk5THTog35
nztLn98QqN25qX2G4+5sim40jxaIWZ87DS3CvkDeP9l1kAur2TS19sAzy8PSm72fdAzqVZtUWjdK
maOGm0GMd0ws+EBj6C9SZAOSvIVMS5melfHeC3EM9UO+zbkFgd0R9Sfc+FrkLWNsu+wDhE2BRYD3
Wo4BvC6HrGTdf33/Pyu4cBXgf7BdXlfjtLRmyezthMRhgsbiO43le55ZzDomsp513pTqA3HwW/l2
tqOBcCMMFje8+/ozfEx4Y72gouEjYPOluj4pqxdWdIIqEFPKhVQodoVjtLrpRM3IdCZvXr50js0k
LZ0uy1ru/YZzNke7xFu270I0zSK9ZEzvbfkjueRL4BDO7fQ6xZ68KhE9lV629vRB7KihE9r2SAY7
oiiyzr7se6Kz83slLq+ThcmQuqCNstF7jN4/2Vz/lpHoPPnVVl311p8agP5yCf1v7Eb/PzqJ0Icy
EPnjsfjgJDp7zovn9iM497/+zX/5iDSL04hH4jIvjK5Tj/zLR2S8i8jIEuYc7Rgsbv8E51ruf2jI
rLFnkhdGEIwMb+wqDMv/9/9Y9n9QN3kQmyl6XVIGzX8LnPuhgpZ1GCZYqiEqog/nVNub2jTsATGM
pWuu6qbwM9Hfdx1LBKtDhUuXlKojZzfZjVafchjRulYiq/umLPygqJOfQ8bAkVWBGFY9WVSLIUk1
veFzKCqUkNTb2Hp+WCZjo9feNzL8D3vGyaVOtqlp9vKcMSwrb/PQDc6FbHXWS7eW3w3V2mrSDP+P
5+IT+9HnVyQp0cYMiLVD/t//KHmTtiNvy7bzQEqMpU0+EtW5mit+jKSY+eBNGX9LKP3sh+VUJE9H
EO50U5bBf1wTSINGjJGWB5aZJKuZPnsLwiCpzIAwnWWXOPGZEOKRDHhM13u99Q5Rkn3j5fhQanOn
//wMJ98b7SXx+vIzJCS8qEQQpFGxkx4gejKXuOt2X9/mz54hjLAYQskL43E6aTf0sQX6sjG53BTe
oLA4KKF244A+SSyx+fpSn/2iOj0lah1P4pZPvhmS1WmOeiMPaouWFxPgJj/DW3ZWTvjXNPrAjrb9
+oofTviybqcwxaqCxv4DsLDyPMThapMGCh3+dZin940U/c+02Rh4pujWtCONSxoN8Rx8femPumKu
DfDYZrWhvYB/7u9naeKUvdSIQdFmNleINA8kK9/oBL8zqAj01NpWQ3EFTKE3ym++9btm+K9i6/3S
xEuQMMoy6pz8pqFDlqn2XlBZ6pmoXinTj6qTXestA420UtG73BdE1uJyHgTDfOWsdKPjYrIt8v/x
JpxcNFM3qpZiv7deyMm4r82fosZ2F4fapaVAAPf627Qe7rQq/mE7ze/OcSt0BiT6ZIQWpEp860HB
KbXwEPbVToZVq/Ykw/q+WSQ+v8sUNmRCcEwEFvj3XV484epR4iDqKZ1Xl+Z31UeE1ghoS9ZeiQ1i
25Jpk1r1Liq6229+YnkfP9xnaU5ly2HnO/W2aGnnJQLSRgBS69hk7lPZIfbsjqo1+oBH49I8liNw
ms6jeTJtOw5rX3+Cz55vOjgOCHkZd/4eRvHHehXaWq9VnVREeBMciLY3kU/myxq5qr5qjIwoCL0k
OoxQj6ZevnnCP7s4LVJDRuzjCDs9/pVdX7Stza3P1GTdOjc9X09t8+MyKKsuv64UZWXFyzer46cX
xR5KSBDOY9zrf//epTk6joJkHmEiS1bM/46VnWr8dprKXxDv1OFNZSrfmPPlq3r6O5sUFfzQDuem
D/1gZrVMJyde5ToPZqN9DEm+Vnr1m/f241KMLp6LGFTpdJhOX9va60egV1oSzJg9a7vb8+ZtkiUO
jCH+9fWD8+l7QwtW443hJn7ofaItivPK4tENwWN1JONPxXxts1JVLatV2t6Wo9jYpKGB9rr8+tru
h/YnyxPVG/0sm8fHNU9WRjVqZ9OOvIS+gcmMrwwQaF5WQE5XFHO/bPuIlFwHqRE/KtZwk26GuN8y
r7lDGXxBGP7vhTH1KkGttiqlvCc5ymegLuNDFSVoBur8ngTxn9k58to1x0ZpnEpXmi0wKiVPqrlX
4dtYifpjqAci9ZJDz/G3dO+9uPCrXn/wQC5pin5ldtWVULKfatRd96131y5oVNseNWq/I3/7RQhn
i2V3p7sKTbDUeA0r563uLHIYxyOTcHQz/SMZGK+zmqFz6ne2cK+tkL9nEzAJ2Mq1euewZM1KRA4f
moCS9I90g6JlDHddi9/Dio3bSsZxx3rzC81FoNvprVDEd3CCz94qi0Y8fWVOh/apx1IgqnGLirdq
0Fm3ZtO5pTP7y1sbXU4kKB6HXvVd5IVfPwifBK1JEz5jDvJTXWKfTjxPRWLjamgHLju6txb6m4xe
rxq6hAiB5dPVY1Z7a7g5mwW+URpCsgyHzYAsqu0TxFTm/2BB+/PjnGybmjp1kWWLBK0a3vOhXCt9
tx17Z9fOUs76o8S4nBvfBdDIHep0cfnzqrIm/WMNN5RSaE7JVYsBXk5WrUtDbMy225IRFTj5sP76
pn8swv6+5yeFvABtaYJCBS3Xxms7RR24JHs9ZGAqhN+1se86yurrS373DU/e9ynV3WSxR7ZJLtOa
+mWDGmQkDxHDInCf7/al7y4nl9k/bihJg11s6nxDSbDQRmxN3EhBOGLS7KPY/GYL/n88xCatYeo9
DionN7Sh2DCVvk9QG4r1vOxCjoEZKUwkn/p9r2xiLonWNlC7SwOtWSXsVYf4xZUiTTRDX9/qT7Jd
5M9Lic36SnTGew/mjy9vqbNu1bn8NBaQd0/xI1SsU9idp3m9ZRa0brX7MdWCucDDoY8seLh2LOqH
ZC1/CTV9Gr+DHn+6uPzxkU5+Dy1txKwtvOW5vgRZhjZ+7PzZE/uG0ZtKNnOuYiFKlG9+mE8fA7yq
RIfIWIl3O9ofd2KxJ5TwBZt2FDn3eiX9F3N5j7TsOsGrMRPw9PWt/6xIkN7Y/7qe/Dx/XG9w0oT2
NI9dbZoPFqoYYOnn0fjjf3eVk/onKzNFz0y+VZ4hLpk6wKaRb9r5N3X151+Gbq3BI41t++QyBbZk
ctkXtmi3eQkVif8zjMuI8eDXX+fjYIu3hkOnRktYJaZfO3k4XDrjSW9S84hB3RjIhHp0MY51phvz
VQ3tDHdKVxRHrXdQy7X7767+SboA826VA6Ip0/Aov/7+1Yg1CQsFbxQk2nJaWzRIO0WrVgkzvnXU
6ghgK5RUyLictap6W0141hYElL2KECSv1LIkyrbFSgJOb10USbd1s/reabp6nxPLj9Ce44+l21GA
KXve2ipT16ipgzZphgPIOycom5aYumS4yNPIQUxa7ydN9HgQynxrt/0ua9R8n7he7tMvd1C42vsq
V9vtVCqPWMXzM6HlF8SDxeeLZ1TbuDeue5EzwujLdJtbBLLGJiozT8Ey585qCRGRVyHWLOWG8GqC
nusRGptJ9tcCXbSoQoCo7hQCninOEAnP69Sa+n3JGdrr45lZiSq9gni+6BzANzE9UBseKs/JfuPQ
sVyKPO58E7Nf0Kmhtw5xEa088ocPqkhfWhcZb2h63UFRvdbXEC6i/1y63aI0/uwM5VGZogtgM9ph
HBdS7fL8MW+5aSmJ0TvTXVexscZhGQcqCE00OgieOORD5Y2stWbwsAy1A43R1OExT41CeqtNivdk
oXyt+msdj8aqb4xpO+nBImqxsrth2DX68uooXrf24mTZF85yFTdEczrWcldDlCbD9gH7MAB1YzhG
ZZltaB+V/BxH+tg/S6sl0Fp0F0aDqMzUb9qcxnTlwGUfO+U8d7OXpHaKlaiQ7iXWLy+sx1VXxdUq
botH0TtrV2iHWAVyXaKAEIvcNgDXraaGzC1DQri9AqxaJyUvekQ4jgbuIS6T12kiRl50UghLRDOG
w8Unt2Vm8BD/LOdU90OkXmHSZesI3xyjCk4VdmXct5FxaB3nZ4NgOiECjptgaJLqsG16abq+hHlw
MMbiJUR1rFTNg2EwsnDdHINx+lzzMkPjnW77+iZVdSBKzKmcUrksIL1qqk/3/TgP0AAY1OJnw79p
7Kdu2NkxQlJN2ZUZ0aYIMDPfUlCDF9Zg+gk9/KbFPlMkIQDy5RgtuIKKofBDCxWwU7R3KPkR5cdN
FjQ1AN72zsY1h7vnwNRgzfT0AWHfQzO2l23uId2YZxxV9pvcs30HVdHKTK/DTkBxTFxcJ+JO67uH
Wit/k8G01YvkJ0TLt758psbedI5gAzf2JduVZl9GwMVjzZfl6aTnm37alKq5kXXFkjuBRtHMSKUh
0tj+VYe5uYr7DJHkfkxEUGCn6KPi2kzS24aINUt7IMppHy/aS7KQ4aNVw95TnE0DqK1Prpw2eiEl
/sIo5w3pP0hikNUPen6V1GKX2dlZ0WKhxFiLPEw1x4Pu/lBV1Ze7vIvMWwnrDSpIjuM20xt9P1Xi
sh6723GpLkRWneWK8SAc+6lOuJPAo2Fozeuc28Gc5II35mcZVmSCpzxhpHUv6vLTjoaneTsU6JdH
A64F7aNAiOoxQ2FKE/jgucoqkcYHVUx5oKEzVbGYwcysiMjj+OZhMDa8dttlODCQ+KWWc9OaY70t
BJp5Xf/tqbDkQ1fcWJn325qX+94RL1aDs0tPXsPGvOY/VxHicNqvpe817nqqhm6dqJO6SbKBBIpk
vs7idLuQTrH1il69KOoMN3joXTLpuYqzpZQHl02eFckOSXdC+rmzytpmXGHAjG7UsPydk/u1ikAX
HJh72gEtrkekANgiGjlQtGnpLHAPN3Ei9ABIZ0CHMz5kQLnPeh5/lLXpHVxDr7sVRHJ5C5K+yNWS
jZ7M+5KBp1Oqxv3sVhdG0kB9LUa/QwZ5XaEbLhHD242iXuI99iPnP9k7k+XIjS3b/sudQw+NoxvU
JBCIPtiTSXICYyYz0Tfu6PH1taB765WUUkl2rUbP7A0UklIig0QA7n7O2Xttu7zQ4wGs8zjo5vJF
7AkfjR/n+bZgroEUvxmu0rNygjkV1FOmZwRswOlbZ6I6ycgqwj0qI5x/hZtk2xyjxdEZ/GOqlcUZ
vndx0lpxcZaqOAi/cI9FajxKjWI3acYO09eKSvLhzsQJprl2KJFd+fEqOa+OtBmfe2KTnaV+NHNj
3vVTlu1Gmp/AU5xnQ/RvLsnyVZyqSyv9L63n9OSNtpcSA0vo6tDsc2feZsjDzcx48MfSOU1R3oVT
omPqtjCKOqthQdT9XjmRtRex0Wxmfo+9b6XFriCTeZB+TDowMHdsuniL617CoMVYkBfVm4rNPjQU
2tWhxrJXL9Ym4hUwvku0vIVJM+kUjpAyvo5rBEBF9GhgVPqDFS23yDDafammcI3wrknYIy6BjvRc
5jdVWqo3zduRFHjsytnHIgPif5BkWBIHe8WJOIbV4M/vpfajyddVe4mGU7lEW5gm/nbUbKDO4hvT
hu8YVuObLL0j8+2SxHdZ3GG8HRvIDvZoH1gXhq14Kyff2mlWHoWunfg7Idt6R5NP25ZZeW0VsrC6
NIwtOD0CL9I9HsWtnXnDeXA5N+UPvrrnPqyJ6glb0lWPXw1HVvu0mz8wpq3mUeemFsrZsrk723QW
IlSmeK6Gns8mu4zLsHAWKD+JK733hgguZjn4WxSfXyOjZJmGWBC0FTWNNtrXpVPnKi+0u9ZePtG9
LuEIVnjb63pyiDPxQRT2W5W3ryVGPUzOUwIn7FGNCbtg2dSB0S3dYTb5/SOxLYYYyZfdED1AWHhK
2PAwJVsN0/PqODXd6OJKnfWwasrQjhIsoc1HqQkgtNaHPsV3koiNwteBRcy0exwo2n7RPMyL+0oC
1Kuk4t30ozpaOWJhrik3SBSWi38Y/fEyjIzpNPPoujTErYiuG1+2vm0i0X54Hvo8tm9/ZGTgSB5Y
2Wf6rlOmf3Fy9WKoynp2W2IJUGGRLM/OdWji6R2h/kPPnPqQVPq3vHUZWpM9u+tMqcIl7uSOfUrb
Dn2KN4PWG5OIQTsMYmyAfpIk4EzN+3B2X7XGsYK0mgZG1brYOg1IVme0mPZZA2GHmHvn1X074H7O
0ubFkM3ObF8ts82CpltSfknjLY3N8oou4d7ys2Tnp+hZE8xlVf+cY6Igsbs6sTAXp3EXe1P2ZM5j
u61ibJuNY6YP45hmDz2sC11JG0ZKBnShxlYu7NQKiZu9IuGznkFKE0lFbm8096cRJtqlztBkT+4w
nBubGz33t3p8wedQPMxkNG5Gkt233MvZIWPgFfRE1YSlyjkwLSKIxjjHY1BZd5FzcNJ1wBmXHEBJ
TcbQ6By8fv7e9WQpu5Fxx0hsuKuM8hR76c1o5CcwCGmq3QNz1O1lOakeyGsuGEc4BnE7JO5dbanj
JpZTt3dEI87uwl5LN+8hSqZXPdayG93TjPOaU73pVNEcKmti97HiULeKb3HBwTT2h5cox8AmY+ts
LxhOgJAshmLZ4cy6B3HXcV52KLkxXGyVY9RH4czm65xEOMLH5eADANg1MwiEyFH2Zppq9OlxcY4I
r3spsr659mr80s2jc8Gk4VxsxU5ZNiXG34TfJEMNOTmE2Oe9+cUwomI/F9BrC6LoAyZrbUAG8HL+
9WXMRB348ZKFFZHGmHXyZg8F81lnJz/UNuneMZqZcohOTgE2DgwE2yQrvBA7uWBAsrF6JyNIYt1v
jcuQem8dD8OtY9be7Sybfew32ZXiwdnP48ytW3U8dMSnahUnSeKOSascj8jSiJjLHAr/wvqcZB8d
RxFFd4PQq6PPaY0QuPmCi4HMcjKLJCT2qayw4CQnupEdf6+MQ7cIlj2bc2IjxhVYUNxRWeAgS7T8
MCTYyPLYzODG12gkY+crCBFjq/llu0uwSnESLs4lMSfCLXXWH2udccqY+2uM8e/5/W40++EISKfb
JoDSNpyZ8MlWmEYHZ9JPWWGf4tK09rPCX4LlgBJQRD/Mqrrxvey7bM32qhx0LHiHrFVW+4hsjtSd
EYC1x0wmniZ6xzMHEkNMM73vF9JRa3iL0y3MGhNPtNF/0dIFd4d2z7xdnaw5exRmU1wSS0NmoGGp
rUWHLruEIBJ5vQqmiS6aEWfGqbHZMPHH6kej0L47U6btlDE/K4kvOi5cgzNMfTen2CJTYqyRS/Yz
6eJsWNIcvTDiYz2m1PzBmOKGU9FwP3YMk0onu5acXCcRPYvaskMEdP5WYL/S+7il967thjSbd5UJ
zMtPYQGuLxZLJT6pM2E5nEWy6dkp7Wwfla899toQsdvObdkBKptn3hx1fwUWymuRf3Vns7xrCuPk
5vyuNgMRsqp1a7/VKHCBYsUQSdzMCaCzTRz+8SfG5fxDRDnQfIfAFq8YfEKLRk5VSjvYVn2Z7YQR
pA7foh+T+Vgvtb9TCZ+w3n+KgUBWgN+EZWcIiZUyNgbZPPeQ2oGDoEFOh4y8yZVtQeEzhd0s56MD
eyXWrOclW/xHwqLSsJiH5Mh8bnoVXkPijNs/QLr4cNiwMS+bgd9Hgea1CueCeNQJpL7Y2BBB32T3
yzLYJDVL8dr29qacJu8q5+SgJXIkQmZ2TrFoHMzN4jkvZX3C1RfMWe6cI5ftatC5H53oxZ114+7X
Fz/JOTSVVovpk+xjPMb3w5gjIhiTagv+hQlZ35nXaZ63XS9fAaN4hLO3dTgKNI9ZV02HVhSbpXuo
RwtECYGNIVKy/ik1TcAB5co+4cJPU7Sc/BrxKX6/Rys9jpY331hG7oaTyY3QxM5GslmUG5UUJXE0
4m6csNTr4+r7rdQ+64jo+fUFbAC681oLaB3c0A60LpKoKyEfNZG2G5Xl06kW8c7MHPsAKKiEAB1z
Pnb68SbxSFfTU/05jn0YCIvSL76Lt83SlbU3AfktLlwFqdk3IjZfS8d6d902vzitdLd9KpKL3ebN
pVPVFjcoRy8OGZvZTwxEiHkTGLnsjlyFV2xpd3RTZk4Yk/6UgWXfUmqEM8GE4ZJbmMjT7m7IWLNj
801qJFbh+qysAVhr14VD5AVjd7LsggKBjtIk0hpflOPs0tkZn0pmfDLDh+b3th0qLfnRcKjtsio6
R4PekLKeuwzR2+oOfeGr3cb7ngGJSX7GRhtzkuUEYgYtqw6ehhTFsL40s0eeGAwanHAJ4ZoUGzAc
Bji2xUsDGUab5M52O0AOZjOE/VLP23isaDjgrLnpneF72yrikzOYQWnXdchpiWdvKykYZ2cvWg9U
NEqM91Gs8UtizskRAoqT1sUtyhJmaVV7EU7NJV9f8hVFlaUu2WAJJJl26PFrY/C9Fj09X1u/7WrQ
NZOfpztd8hblbOTvncFqXLhacs9yPa5hj4QcZzfZ4hLYNUyIFexmz1OcIvOlmmDoHu3jFEgLqKdp
S4QaVXcO++CvG4WktNAH/O2UBqWZ8Ol50g11DTqGP42qmqVu6Ei5Gk76dNyXkW7vvQbNylB7h2xe
poe2n7j/pYVdXI5WCL+GwlKUoMwrsjIYt17py5/Sh3k2i2cXtCPzlppvhI59zhxnC9inh05Bu6pU
L1Yu1MNsOu/EkQDPEjCn0OWDxi/4B93uw3qR3dPIQtf5XnQw/Ge7qvPAaSrWmtkezjJpJizlz6ov
/FM17BFMxuE85u5BEKpLbDTAKNKMTj1RcChh93Md0RNo51NZTAKsigR4lFlvS12z3WjxuVZIZ4Gs
roCQF4vE6ZDyjfEU69Y+S9y7Rqjs7HjDcoKPn8ImkBdNDPaNmtW3xTIfSRJkd3aXT7pl+GWN2Nxj
5eQayrt+WYcTqXlp2i3Jed5ususZY6gRHxoO1kwjNTaXTn1F5t+EwupEyJAVl7inYwd4TSLrFCdW
u621wt/FhXVttYwaSkX1TsPTGzCiDWInb07SpAxIu0ELaUN32ybhAMAW/KAxgQPuxUl/0TG6j9Gx
TrAiqpj9Svd3va52bJT7CdBSMDMuP2qelu4RmBKbWJoPhWkTi+MrJpZrjlvSV/f5AM8sm/XTAuqM
JRtwRzHF2R4x9q2IjDxUK71yyFduUYPTZ5lOvjou3CXbJPbUfk76XV2W3a6SrD2VZmhhUvb1QVZS
3y6iBJ9mJfI8JSCApnw9hJrN0Zzqr7pP9paRF18XJgIJpeqmbWyx8WoLkzeRbSc3zR+Hsvjut9F9
K23sdDGkmCJLvK3ZamvHyjvPmp08QCLH/dYCXaCq3kGqe/IUUu12GcewzxQf3+DOCKWTD9EpUv6K
el/5w5dZ9kyN064N0lKbN009VTtNV2Kvp+qTJgU/i5qNMEI7wobj0wLRizSsFTJK1bxQe5onkK30
WXg2ADz1sWOd0VaST6ZBvmOGz/HZpv2L3HobQUo5KlAfClpduAyTg+5xjLZMlU84BuMryU5bshM/
c6votkZj0VABpHLS2+EW23pyWBwBFMbnCGUhMI/0ac/FV7txjM5+19hnHzvUBsRCHIKxTuTQHQqs
tXtRSRpdM8zAityQU0yTHXur5VHT0HbmhJiezZHcwVG1QUVLKayL5Z5vipR/mnYiN72LyhxAL7L7
MfRtdbENbW0jTTuvkca+MNqbrivrgw7Cp8wlynUjhaWSp3eoIcoWVp8h6k3l22jMcYQEdokEftCH
6dh55njXectwqmZna1VCXNYJ/uBZ0y7WzO6QwCTcmOtDayISC6dOBUXGeqRx3bO214K5dsb72t/z
zFOHG711sGvQh45HxZmL9OSlQwuTpa2vnuIMMspb+gTLExbtLzRoV0oRlZWi85WgYWHBZlFq2uRp
YQa4lZ6r7+vMNoKxJXwCdpK59yWDjbxK6XdIdRywXR56x+1A9fhbuA/2i6ddcyR+W7OfvaC1ijqY
xGKHkTJJbCLeZ9nMdVGdi6x4sBKjO5sqP6UFbDhPV7CuuhppR6S961OCPk1v6UMqjX5xy30m/F2F
gvYMDjH27ejGNwHxRclV6a0HX7H90FKDZMjED92eOCpg8fAV1kBDPyoYV0UqiKwXl09/p2kPTZv+
S8b3b8nI/zcC8d8pzf9fyqNArClW8fb/+a+shz+qyBUV5NfvKm7/TEn+z6/+l5Lc/sWzkFMRp0Dv
1GFC/3+V5NYvyNbAkbKpkznhrhrz/1KSu7+Y/AcCfcmpsHCgMf78byU5f0A6g4F9E16r/e8Iydcp
6m8PFToSKATpWG8x8KFe/GnKii5BpYvVORz0ykCpYz5zhhA9tWfagbbIR0g1bS5efnOp7v75/X+b
64Am4ef3tZmIm66LMBWDMy7Gn4aexWRjvGm9oJDxeIkap94ai/4yyQTqHy6Yp9neabP+UqimCz0T
gzoNmWozZQwm2yKpn+lYbplg1bqfX3ElvsWqpywqlTxm8jmXtIdmTnTbqB5Ooom3bY4akehu5tTG
YWg941SWBSuO6YCLWVo88Bi+N9okZiAofnXy4UTeAjUsHORnfDN/RilQSPXNUwXANjT/567sXEAH
joCE6bWBFo93JFt6ZXYrFziBVG0nPlGwRVQWZ2EkNxPQnEengN/mGP3XqtS+TzULiVqP3xXn8JQu
25MHA2M3r4f0ptTDxeLEXZsQbEAIrcd5l/Awy6ZmXkWdnPdHzv1+TPdJwdGAHQYekdpgMDJ4Gcnz
Qs1QTpuCCqKO7NdGzcxR27phYEOZwWQqAjFO6dFTg/he11z6IUkvMwOKrdaY+aVXzrtN7aKtRYxO
NUMAV7gAGdrDKwetspY8QsT2phoG/bkgxjB2KYyA3+K3W4slay2bGuqntuloMbnYI+uGkcVi1Owf
XccgxfxiTo4TxHP50lcjoWm9/tIt48VOBz0YXDgM8Bk3VXKb2Pbj+lefMbcSSXmTet2d33KDinx8
76P02yqRG5sGBmXbPxO3de5g39KvfJayYTwWZSgizI4zk9U/MYEmeJM7atHPaWTdlAoZChMiqg5K
w19f5rVSFPD0CKxeWVjirl2rybJYKCx9AyWW76xIX+myv1bLjSuPWtl2jxN28XmtUOFUoN6nZs3W
6rWoKlxaNTUYutToONgPHaVuvta801r9VmsdXK0VcU9pPFMiV5NlXquqR6+ylNW2XytpZFrNfUlx
7ZA9eiB2ukFUQvn964u20jjWqpw64ii7zjn3K/0PsOmpt5xnsRb0Btf0lDnTeCDf9FCsFT8mtM3I
avOqtYvNeT7K7gs6sHyduhS5+8gpTF0imgju2k1waSvUrf4xr30Gm4YD68tEKU8PIlu7Efral0ho
ULg0Kvq1YzGuvYtfCZ3Z2s+oaWw0a4fDXHsd2dr1SGl/QA+Nd/baETH6z3btkFDy+DvSzeejtvZP
lrWT4tBSSe34GAkGLC1vtSnXvou9dmASWjFlBe5nRJy0c7yKWQBD2V08DOIhlgy55cwUiYHzqcan
teu19JTUzmejz0dcF84pWWzgbO4NqoTxRMsUZYUOQ1cQTiWZ+2Pl+pKY2FwlaIa9hvc7TsbpFMW8
KN0AmpaNSPZ8UD5rQ/c0S/sJS+gXiknyg+H8emm+81CGx5r93V6aY7/EzdlugISx3LchN7qLEc2b
L8Xod0Gk4qBe+Q9QI/stvYPlAM/QDIhBTkOTsHPmFuYY6n55XxUr7LhJxTswkltytnfU2UmQroSp
aErOmN+/qQlpql0WjMbM/TLPD8nkuLssh4QtSxSOOUmMPQloCBtMbvlYfqPd94LtHoJNYqNmYFZf
7GgKAE80rbMHJLdIReg0TgqLaLyyCO59gwDdqS2/KGE9RLFN5HIDjsexpNxOPRg7c3zJOItbVK6X
EYi+oXyCBTMHyIITc1rT0pUgxGGMe3o5lP4lHrwJiQHjXs/O5R4/1lNe2+C2ISY9CqFx0bx7beLo
OXV0ehugDSdDo2GW+vlrDTIwbOF5BItmGSdC0S3Agi1AJGb2dNCFs2NbbHdatDa/HJsMCCjLaeHP
gT9DuNS8Yt7UiZHsxBKDS3GdwO3xfRb6UavFhbZYsqtm+ZmI5NmI82bbw1tL6iTe9jGMbzU0gtKZ
asvSemo+BM+hJQoT4GOZ7mZ/JZ75/T6ORXsCsUQvgRz3bY87wrMgVxWNaMPkEI17N/UsBkToCZci
jJ3pe8QMnolFS2k3ZiwfvX7Rl1zbMp6KA9BIeRhZzl0PGenGs3m+6lqwxGb2sS/jz/JS+KFRu0Tq
QLPzswY2LBGQqJvWcEGG6pbevGrVUIecPp54zO9zID1BiztjPzvNY+/oz23+sNJQGkbZUG4kMewU
av1YkL6JwjKNXZhc1pSFuZaCW0369zjWO7yodrIzrPidT2ONnCTsTYsj76gG9l1dEwUQSfXhNJq5
hyD5Zk2OCmhxPCFRHq8ZVo50bQSZhtuEc1JMwLxx8sBqAxsm5JniuiOmqDH2mf4+Jh3eV/7tfekL
SHJYe0UjTzQY5Cm2fEhpC5i1Iu7O3BUmz9/sXUd6vJu613/4qeadKdE/+6FpCdXWg053gmFILsaw
MKyJ8gAFo0sipgVnNXmd0/ihNnv9rFrQutNU7a3Me4/yMT7KgpZp5shsI3O7ugyA59G5ZrTlNQm/
NQJ7n9D1HWPQ40wx5vLdRPcyUQDVlbp3JbcAooZ0KPhIMZmz2Hf3fnQPQaXc5xpUwyhi2OR/bbro
0ehIPR87Axz47J/jqJ9C0ZkjrF2wFm2+bCfH3qHCbDYpLLqgmaxLiWspRMwjlH2JdEp2ZjPvXvah
JU25zZGB4EGv6y1yCGYhKygE945RFDv8h1gs+tjn8INnOC6+yKy7L5Dak3oajyDhL3UlhxMH3GLv
jYCGaAant+k4B21RGFSrVXaOPcH+7HjtfdYiuQNZFcx2rW5wxoMXz6C/KuaoMOW/5F6tsYP4QVPl
LzQWtRsjTSFRcSyQZn+TO1l04/Ebbmyyeo59PWub1YvvwrLA11y226Sjgh94OrmtT5Z2S7A66C/X
ng+xyLKNaO4yVEomMdNB5QFkV1GCQ18vN9KG/Wt3w9ZPGX1nglhIsw9gSuHxgd23gZc2HiOvenJb
HZ9g+96YA6NJlyGWuRhMcPpHWSXfvYk+8ooWZ+S3UUDFwvkiyTXfjFILoc8VbJvzugYhE5iQgLhA
w1jt+2DSzGsaE0jvmwbPlBBfKk9705sqC7tvlmjj+6yqW1r4gNbroWQp66wdPoFTOcAEMfMZiK8z
3ykDTbsV5wN+KvccD+57UQNR1hxwdbj/Dei144HWH4FExKluSGsAQ9DuvFXpVcSxSeLLzHbVqdDz
nDjIiRraov7dDzp+rsTjFMAU+lg6y5twcntLi/E0kufI05QNMOHLwNbLsHEMMBlL5JLW7pJlbzOv
MC6wfT78zB0Orn7vtam30yPQjvUkQoB5ASq74+SJ7z5Zs4cUSWIoeW7bjJOiwWKGh7/60LzuVUuS
aNtN7VM6MLlz64yElFU9hrg0DtOm/2GkLOPj4kQbi/76Rpf19xil5C5e4CszJtNSYABLYhU70Y5X
MwLNnmc0BEuaGBu/PsX++KBD196nmnvtDcG5K9LmXWInm5xWAlny+wYa/s6mTEnXM/EsCdEAvZMF
k8Xa1zva2zzvvG40zpkxf9O6Muxpn298pxvDziTKvugDDZH/onFMttofxhLZ5zS9wdtn32smLTEt
PSxDQjCP3n7F5e5uJshM28nOv6dRAZOZjxFx2xbH6LgFgCY3sP7QvTDFuoKbcFCFtM+1j+ABu/17
yvEEPLX7UtVFu5m4Q/atkz3V+vIjX40ohdn593hOecQhgQI+S45G46NjG52dbNEYWenS0pybCDNa
XxQmyo07xRYdi88Ifs9udJtkb1vt3nYlqib0n2ymc/feuOhf0sh4rerMe6ThvxkMv/nQOUXjvRjj
UBjjd7d3l6BjtHUbaTqQ3Bywh6lsupolS2Gq+tAnwiWYOKTurCFrNhX5G42sXzLPedEJE9n0UU3f
lHJ424x+jMXIZxK8jKu2MTt0tkV+IhUMC7Bh3ZhG/sMUM0EIfgWllRz6nSrHAYu/9K+kCXFN/eZk
GBnP/kIuCBM87VoiOrzOuXvTUOcem/WPfvPnPKdwWUCkthOcZy1F/DGiIByUyxy88dVldMr2Uksi
OOKExtUYt6QPJbl/aPX0UzIK3veT/grZNrmz0/fKAb2l5fNH21uUPOtRfiyca2309d5sBzcYM8ik
YrLkURiVcY6azwTqx3rzNXu3jocdm529z+MxoWAS2qk2Uy+sqvjkmfUj3pj8DHzqiQLQOA+WTMk8
is5SgyfK6DM/p3X8UZpaeq4T0d44CYkCVCAoaczSPxBtYlysEQhzN3i3xE/D9yZPwoAcemYFKq7K
7/SRpCvlcwrBBjjDxtvo8PRBJZZX1dYP2srTc4fW2FPtfxWG09/w3ogTG1Dn3vhMnS12g92uysrs
NZUNFH7ZzRvf1ZFUoJVNESCGvXhvM1M9lmovK+N7KweyS/xZ3+Gq/srPVbBnR352JlblrXaF2rYj
+dd1ot8Qar3cdKbSb0ayy4hhAeCxzP1wmkr231/bH/+/rfY0N9//4x8fnyWOubTtFCX3P/6V4nr8
/I9/YLnDi4zQ/39uq+2hBH1Un3/6Vf9qp/m/MABzSVVDtu8wCMOt9C8wg/sLfnygC6v15NdEs/9u
p3m/CN3QMQzgMBfkv/6unUYrYI1lFY4Dv8fz/p1+2p9wo341o3o60goXbMRPUzpYDcmQ5anaTrHW
B7I37oc4viviaJ/kzjsAs1uZjy+LZT8u1JhUx6+11r/ghLzaZvP6m0v3J222P/hPHH4WMBEmllET
oOFPbjKLeaI5+dCRZBt9qqp+lF5/Si3v0ij9qIv54a/f7g89vV/fjs/YsoD50uz8fU/PNfPeGUeO
XVlTIXAihXJg4qcnzHXc979+qz+0Lde3onOJDZei6w/IotxYUGbavNUULz+YDyD6WbBJjtOeuSHu
+sK9zjMb8V+/6x8sKeu7cmLF6O3Se/V+oscQ0lUOynb4BSfrzsy6j2hon0yc7n/zPuLPruQaRSwE
skwcIT99cJpKRDRnfYe1mGhgogozBeO/mYOs25tV7wWGUcIMdz2fYU95yqvyFV2+YHaCFmmcLREK
F01uH/lbUxHlYAgZTrOQQRUBi/SRqe3V2TI6NNI+gd/G5BMLMxTHsb3tiC3fok7KgjqtP1RpvTll
fhx85LwUs6apQbau+juQ2WNQN4y+It34jhj/xtP0z5T5Dbgbc+v5kEETa524CvtkG/3fgr/Wm+l3
jWuui2Fg3vUJd3R41n5/s8lec/3et9QWfU27T432qvXjrd43X1Tdn2SWIUDrNLJtzOpLU4xbIVrA
zKSaLAqWfdkSnOPN9z19e2B5fpDrbnnbt/RMcDaFY50w1SG6K0CUETqzW+xk5dH/UjRZTcRsBD7g
JYyrD5OYEpVTnNgN2hKPHmd20VSzhNxDMQFPOf1kbSx3PogF9DLtERX5jx5kx16jxqTosd55bCiK
B9SWmvmp/NEKcsSWTUESb+HB1vMT9bTMOY4gRO8Hhkh5m1A8QxcCTkRRk2Zvs5Jv0Jy/D1VCQgXz
vq4jqiJ187NOtRb2kjA1z8eykoitWc8vjlidvWgUSUuKAbXZlbcFcn5fmKoJcOnCs4VsHDoQ5HNk
1HW1vKokq4O0S6ONWUoAt2TZbCczQqVRuXI9K9JCHP1nMOLe1hn127QkBMaTSJWbSkPbF08E96zH
UquUVy1NGAZLfn+DaDPbWj+PZgNPWkOncAObetNF6W1mRTQc0Alyr+11UzC1s+dpQ+LIj7wxafzo
D6mOLsEmsjGo3fy7ZyByKxGTyMJItrn9Lp3F20rXMkhKyBCCzMjDFqjVditEkIHAXtI6CSa/bgPC
isq/eYz/hC3pCgY+psNSwe3q/LReIFtMWgQ2ahvpKPurhtAaXzLSF1CiaPdL8UM09Uduq7dECbQ+
dPRGV8bUhNZ+KdVjisCezSLulvsaBNt6Mlt0Eorm3mSoGU3ccMr8mx/6T/YMwYPlszk4jgMh9PfP
VdwPeCQ5Qm1JTELy25FDWOkfscD+YTxoqLf/ekn9o/sO4hwLuMGUSzj/RDf91rNoVf3cdLqFKUzy
AHWT+mo68mCwOREkXG06662pm6O05bVzwSv0f7NF/sl+vXIzEMfBX4V5a/+01C591Vq9lBXpe1GY
SpdwuMh+cwv9yZhY2K1UvA3jt1qPH3NlPi5L+R4JcVx/kMpMHv/mYvxxWwNMhxcQHx/nG9f+aVFr
KT4Gq4zJJ8werRo2rT1VD46wd6k2PSHCIhdAeDJo0SVYk2IBmMpv5lJ+H/PspkAD4g6hPlSv9ii/
rQ7Tv/7poLP+Yc1d4ROrU9KzXXbBn368KusyuviIuMZ6Yv2g+7xZc6ZJv4Nukz1orTcHyoH5kemj
tlsYMgXwyvOwSt1PN5vWlk6gCodkBWN+tP0DifcnUceXIjI/LXjXdMpyPHHIdfVHXSu48xx/13jl
hyArayMRGyPcIHXtR2d8rRUrL4GCD65Tfifva41k1Y4RFMhZIyLdZJAQrLGW4TTpZpje4zKQhybb
LqZOfrMeX2vNeov19kxSYCqf6Iic9DK56IO3VwPpXx0tkMDKVuEPSTdhJpB7AbHZsh/Hge8gWO/k
GGiths06fx4mYzNptRcM64toSP8riQ7Kz0x+IijtiGy9ttp7wwfpYGofNePOThHWIFeD1EWSwdy7
hHnomDps2P9LCTHTaoiIglSInwdBQxHdOLM6xZGMt4PlMLxoiFxo05JxVqsDoRvaDy8hPMWsNApw
h0Ah654ghMtofyuJzBvZPQIp4nKjd8OzXs/+vuskm/niw0gnmWCeBqrilIA1Mytf9YZcDLjghDgw
p0sQQC4IeNKUERU4kCYkeoy4K0oo5ovPcTbKsCkdxIFIi6gMSLuaCrPep0QSzYjoNswvjcC7lqlN
ppY7sSXFZAwujm5szNHi/ibU1mDIgbUDcaVbkui77k6Vbt5FY1fszAKRxihJ3+DBVF5hBAttt1oa
4iBdBJH5NB/SpaNXi8F2Y7spbkSgI4EtoKT4PBljOz1kWvxVlQvRdpmxR8F8Z7Zdg8ONRKSCFAdZ
KwK2SKbJyrcBMD60JBvoQj8gshEeyRrtbasbq7VLp2XHRpjUkRZGzUToxZKnKIWCJZpNBjj8T0U+
PrQ+19DBJ8MY0r1kqIo27ZhKzKBtx3Yr37vRu1E1cpaxiT4Im2JmtdivkUFAx9whrPtP8s5ruXFl
y7ZfhBNIeLySohONSJGyLwippIL3Hl9/R6r73q5SKaTo5xv7xDZVdUQQSKRZa84xzVgczXJ47yDB
IxDKqCKkis3yMAYbT+tpkGu/srA1CC9FfhPaLV4aRlaW4t/ADTFS8b6K3Ma5srWHkGq25y5BUVeA
eGj8TlpvLnXaoI53dBXf3tRV5V+ZhI7hKQYgoIvUm0FqMOZ2aNFKEgbEEOeUGpmPo7B/scL8ve0h
APvnntg122XdzVXMpFPiLNIImafdu696YKxDfTxUoFLi8BrPyGsADWvGvwBy9wa0hotkUHid6XK6
uR3NrDa9azKCwTJlF2VTscQSeyu0BoV8MWyiuIbDXHDA1/SFGRDOp9cO8q0BAIqfDOHSzK1fKNP2
SDkpTiVUWD1NuXOhJVM5W1qqj/PVfJo6TKcfX64lxTKytRutU5d15CKy8SdrBRcz9OLfnklJyxQk
CuWmfpisoJwHGHYo4DqP7lifk4QUoD4ftxMLMi7u56ocbpt8fMb3s0hV89HKim0FYqZGaY5o+23I
lFc09cPM9qp2bmBxmztx/N66YU2IXnE1xhQFS/2XGWOwIwGM1peTHWBHzZKqwswyOL+paauw7gIS
dDWxzjXnyUcmSxAXLyWHiSuLKjmruDnXO/2UeHc12bqYSZ2nxCc/qEM3TijWIrEs6mND9KY202FU
m4vpZQYQP9LfpdkhiLtT0zcvbGEU3Nvqoqt9j+QOWguRTb3ciY2Z3kRIRdD0YXcw0RgQa1Amc2TT
J2iZb0lVV4jW3sN2OhSdYM73lLOWktlGVEPdNfd+Xl6UhhJZ9zA1ESlOzNuLFAWdmIobPUVMoQZM
CCbii1zUa3i4ZCn0T1WKMWC4rYbgnLThQx42u8ro77BHHry2vUPASzNVJTKo84b6uh6e6r5GNWer
d6nOBow+Kc6uSGHyKq16ZkcCWA4CkQW61ndo8BREU3+hBdHEdlbZ+CrjpKqO9VSvrAIl9PD0AfRG
iXgTeuGtTW+aWI09sU6/Rkfc5LRne9e5EXn42+ycZt41GH19Ol8dA9hQnPMzJf77IkvuYdFeRRSr
ruz2MFC+p15851RY0nvG6BAzbvrqLHzePPaJ7JxuCy84tcVwT7+WLeOzLC3E2YRFknZjbhGi6BGN
ylTuLx2nBGOKZgO+eofTMNbONPzPbZw0i6CO7nJa5T1GGDNyWRDV7imyvGuBV9GJ8EUZvcms2nkc
LYZo2SDHpVPUUGikD+zo76NG4F/VJ3fa2G6NY4wPD5LAQXPSdR/V98rkLFAwX1BkE6hY1W9m45Hj
glu/rBjO1Cff8szc1tWLVqFpVAWRKbVzDkdtVzfxyfL4Dr5CqZWK5ZzWBgOy925Kl9j1IrJVJuez
TwXDt+nZc9Inlavc4oHE8OAT9xUfR30gOVENvOWQeDd4tkkmIXij74pxxgbDnNWBx5Bm3zzQHSVB
RiyIKizWea3cBIXNPlB1NzVcSbTGoTPL9WjLyNUXHbSs6yeAFFcFratFkXvYeJwE/i62RGzJnLTN
7OKpqDddHZt/F2OAmlY0ZBfk8L6SDsrun3xcMfk4PSyeqxkDrzTyyNtRSL2LPKJmCd6MbHlSDJMF
ObsFuXjxFmFKsIo1dL1GPq4bh/aMhjZbURJYebSIVn4ptNVgqi3mQ/YUbq0vbacL16jT39KaAGur
oJFlIf6e22nh8PbNRNwhotXu6ybq15hJXMjdY32lywItLBmXOn2sr+LRZk9Re3OcdjO6g2xpguax
rnUbWTDHf6XZuD3d/aj21+z2ZP+IunPQQ4FHJUu36BE+d7LDXxk56ZLTqjwoxvqm0ci9Koy1jIBb
wmA1lgOJN1bRuXOlpZQhIh2to2yuKb5+1RJwusGWPxdsVThuWh7m0zxgR8J2LgyiEzJqLLgR15mE
03UQjTdmYsybuqpnwOk6THEqyXMuv0Rlbu7549nBf043lnDGLlx5qErXYOJeK6ivq9BoZAY39ipk
cRjWqdB7AGMyhLXLXCeuLQalJ8oOnFeIDdb1YmvtxaRYT2wstMH4nZrd3dhOv5WMYkJDiCM5B/5M
K5w9ahccKy2GOxIhYjY+3gMy71snHs5CnX7BdWlmJgdAmobpgwgxk5p5fnSNbimc9kFFomAkwRbo
PVM3UWczGyw4EaMJodgd0gOjpz8w1bcip2ct2uhhmPL62ogvlep0c3/AVu0b9taOdOAfQAKS4mrI
NJpJjdUsTWdc9TkjqApf8lYj17BUyuuiEauGHDeysqOYfWp2tFz287rPd7C7sJiZZmygIdJIw1YV
3qFLJor80Lntcz0GEwKI4M0bu+7Q+eFMrYMHbhIKX6G8REO7oIIMpiB41m3SlMtanCM/u4GOQxoH
O5xZbcXZPNHr/WAom4oyllbmb/LQpcRMgrV24VB0jS/oFw3k9wIFtGDFj73wgOdybjRsoCgusEDO
LdkY7vzgts5arKwkWqwc6zkc/N/MKtNVGvTRFX6ZU0lnb1Mz3Gb2VKzVkX4YZBKC9hq7O9sTVY/C
DLRFYZsFHbj2eijbcc6xcpwRN5vNxICIMR7dd6UwxHXklzdiwAs62dnR75NuXtrBKXOVX0oQuSvP
74A29CvyJYYr0sHcZVT0v3oP1mvEzjat1G6l5gd/bEbm4t92WWhLK/aaWVnaJWYbpCPmmFywTWL5
FmvRaDd6R99Cjelzcx4w1ixZZEI2hb3tEnVXGNpdziF4FrrKSzFYc3LUN5HjvCmVcYpRac1doBW9
grhJZUGbpTD7azM7ti7ozvKdbxquJiyOJpCZkInZGi2qW2yWyS0n37F7Y+vLHtq4T1tcAuYUdXPL
rewFEyJZ55NDX2+k4qZ6KFCM5WTQb6xvdC8j55DCGu1TvG4gZtiTIETJsmqvdx4bMpTNKS6M7w+y
/1ZXwTDbFIw+CqwA6P8ucbgkcnRjyD4AE8HZN7ujqLyF01ULgH7H7z9K+2zaUS3Se2yQdsh80f9a
n2riwsXa4Zt8FnXBwDLuWDIuXQ0Np9CGg0hMbrcOGcdp1uqQvo+ucVcX4TEMlx+HoIIXHmNouEeS
xML1NNjKMzqjH0hL4t+6NuIBk7M9YHb932iNKlI5aAvALmaTLCyXrnmg+E9FdQJgxTznG9KswCWb
8lnzO41TsDCS2Zs5y1iJ1jh9fsIi/VtqALzNxQhKUHRnPqNrITwAHWpS2HBwKygiZwezwziAkvCl
iAVKApq6gbFx3HJlpk+WVdy5Hjyx75/elzfGMGTDiJKHjr/p75ESjn6W5gUT5VgYZ9SYRAcIYC6a
lEsOvwzsPVZypFYWamSKK8UJF8lVY7S7BjfizwUYCYL6u+TtWvS9BEQsSnTcn7+vpu+qGiesk145
4XAKyxJhUHQOi2nDyrFQ23I+MB0UiXn7cRf+V93K/09Z8rJx9m27cpa8x2Hmv3/hAfjv/+9/Ny2t
/zAT6IROGChjhP2HB8D4D7x4E16XZtA4o2XzP01L6z+magpVpYlAIfZj+P1fD4D5H6YTBPQOURa0
Qy3rf9O0/GdCxEagQ6vXiRqj9vt5YAEaR1ZHE2PeEhphxubGBu8jguIYY/37/pX6d0KUn8VGStDC
JYnD+lRD7MOKYEkjpqwVTxsUf0v5T929ILZlLZFrF1XnoNgWgzargPvYBZAJOkoqvJymTAkfA/Ds
dgu7IccawFEb/hS28wXA8O9LlFXaPzB6iquklYhSUvgQWKsbI7kfoRlaxC2mjrMSGIkRrF9FeruZ
lcAUprxcALlZTt4wDygGZYCPvr9p4p+6sLxpaB5MlhKb2ydnyz+uKLQQmnQ1fZS4sGYxXgDs7Iu2
V+kMYgetxrmFgIEaUZrs6Om50esgtvGEvT55Vno2RYTvVGH4w7Jh/tOC+7gqU3VcGzsKC+rfV6XB
KwsxXSpzDTx+aujzWvE/bk8jE+wp+LUIkrh7Ckfy0W7WEyBcTZu2rRWsFKO+GmR/Ay2NT1kF7ekV
PTAiT7yF4eScNF9r7eSZtL+mah62oCmoyju/ELTUfBNKYwsl4OhoqYiXbf6bvmesrqrYhebWLIzq
JBEIqHqu5CdL1KSNmC4g175LsyUYf51kbc29/DzCWTg/L/q83w4WXd4pU6oOXBQKfz6ujBDrrvMx
NSBbfyxz8zRwekFBeqZaco9PpeURKWf5G/lI8FhFuE8HEKGHihP3r4oD6zAYjevSXWIk3Tu+sS0q
b9+SmEmO7zoerBsFz3FA2dn3rltRY8OO2j2B4r+UQd/2o3JnnfDCn9IW24KhPwBCx/7q9dDP2pcy
8WZ20zzmGp6IwJ+eIfa0rfXsZMkWVeTTmBknpVQfJUc7MdgKVk17oqJ2KEL70R3Ex2+U+dL2uxuQ
mS9I3neIvI/lZB6MVD/Zg/mrtUkrH4bHviqul8uMvQM8kX2f9zjhrRUskx3VoTsATnuCS1/1eFqi
FMMrkKwQ6y6H2DqWLY3R0H80h+G3GCdE9UCX+XXdJPLGrsyVRDIOFOY159wMAPR6/c3OSWzH8ZFF
0ZO8+lzg4J8EWaE+FeCGgwhdE/POq9/8RJAGW+91dLUzClozDlrXWAxePVO7S4vkPcWvMQhxBx6a
AHadLicmvlTsqwblmh3Wv/xOvONcphXTbeIUQSA3XQlVACSCUAo6nL11cES0CFx/b/KySsCZlkQL
G7fTqDkXvaAhqSWpSjcdaTM0R6NvnrDevliqsatK55y34bXsScWtPMcG3i/CuIhVjhdlH92gz7oP
WxTAZG1TBEhhEfQ7Q/NWZaFuVZEs0Zne+KO9sy+RiY9Lr7J4rhm4kYB9UK/ViU/vdymgyKjqyB5o
NvKH2H52UCJrY4S8d8KpZppTXuQfCMb4gRG9qMp046Uqdu5802NKLVQg74mOKM532g0FwYNSnZpB
3RqMRT3TH6OArLYsc6+DLt54xPtViBeCIF06DCTUve8dQRYjGYfcLjdCnj1xKJf31zbKo6k4z0L7
TXAqo1l7G/Ia7cxa0GeB/mfsaNts9OxVw8BSR/6WUvG6L4nlk4/I6IkUrIxpOTmtmFfM6LRKu21t
mPOmIWbX0l7CVvoxwAp6cXVTOZDHTP0Fc/VV5XECDf32xhjSKw+btuq0h0xDBQYB5k4o4UtWAwev
gmrJk7wXEbrL/hmqzw6aHDlLjpedyiG7K5sKNlIYvo+ogZpk1zoENZloOADdUqq8SSpMbviuNOPZ
7x11lqpVPgeZIJ8EAnX6079rr0dtX+9HzXiv3eIZVkzVK2/QRCCKEN6t28dc45xbp1dlw+QIq5tz
/kG+NHbQbAV+CcadFQW3BqFkAm5kqsBE9IjlTl1j7TXRq8XrWiTTOw6pN9cJSareq1Z4RO75VnNR
FlRPM0mgdZggw97aGm3AqI57swqPGexzbRxe8WkHsXGJsmYhnHo7JcrOTdojjPxVUFTbRKjboOkk
IW6XmcpTaZa3fUc5fzmhIdcUnOnKQ4oItG5w+fvxeRjDTeQT6u52UMMsz4dSyBDpihvV7i8m85eS
qu94CTKkyemV7yc7OSg5RFExYi5ge7C2FHdNoOjS7B0KNdamiMPXVgP1oY43tgVhQrPaDd0u7PgD
icJDVlRzxxXv2Cn8eaQIKjLVA+2ycFam6KhFFN+qdLYgiSJVWKvdPX71bdSKA6/EOtJ4JRqd1K9Z
xWvCNGscjaTDY21skOvLi9OHepurEWVREgomOmJm3V9Kx91refCAsBxVCmidiZ+PJMxFRrtV6vrF
06tt4DCmRm16IqP6VadgNWsLi9Oy0qBcCBrKbwWvNUeC337gr3MlPzfghlS7eHG64lKm5Zo7dXZS
EComEVTu1tQq6thvKnHy8oVvSMbQ43E5jRfdURZ91Ww94T7YSbIJ8KvnollxEgT7WCoj9r6B5192
V0obbwjSelFrRLol4Q5WHN5+zEbACK+po86h6y/VMT0Mg/+YMTvXLF9yTqu8YevTTauORrz2rXFL
3erex7veROMh6rt9lVmrEm6VHGZul130YNi2TC/ylZRD2ULti4McdbPmW7/k8o4FCc5JNAfotZ4K
cVdGxUrpp73CczZDfxd38Rlb4KtfKL8HszjqLMPc921l1/OiTW+s0VkHZHOUxbB3m3DHAnylJdqz
WVk7pGSIxTOk7clLbVfjVRjbF1ONbuX0uxeD+RRn5aHUy3xmWulL0Zu7xlIvsW+guHJuqCG/wu14
1dPkEEwOc7P/W+2ia78sDoFObJMRPfhWc6tBgOXBMt5Eywiyim2a9teZHz+bzmbw7aPQq3WZN3cf
z4RFc2IRcTy6Tdoub7APWdZt7TS/pI0XQwzEnbZhFpNx90/4/inooBDHCZCwaBo3btXHM19lJ62B
QmcUdqb1ZA3KUsYuyKV3IjSm04w1NBEoNflhFMYBwNbS04p5NlBYcgTGAfk0HAroVIV25J7vKfXf
GWp7rAowDPy3W3g7fDJbuQDi6r/vSUKLNf04MWgsFnqjHg76iPRIrW8DUWDO6S8UAy+VZTy45rUi
ut864mfRGo8fY0w+67I015BJ6biILbzIm7boLtT252T+7OzEvZezTCGGByirr2ZvJWDz4l2VRtdK
oj0NZObZHZ3OYB3V1r1bNyf5nupttpY7KsofG1Ud9mpzbRXJGxGFZ5GF+9a5UWKQMLp/H+jWWtWa
PT6yY827NCm89Zp2tEFr9OYKNMy5kcHm8pVsLGdNuxn1GUlzKOxxeayZHlYhm6XQ8y76rxa27kyO
BHtow5mf9c/wvIi/8Pa2Z9/E6jqD+1vfk/ycVe3O1vSB6ZKvZCTVPaCgTV0zj5ziPRWtW5EiFZNj
Uo6CPkvw4qTHSUtXWAOZLIYLkGIaza27x8dF1SB4BDq2VFrAZsXa8DrkZeG074L6bJmAH1gCmDJv
dA0itvNLrqsNX1MOPi1ON1rnPICnWBm/XV07EXe3k5O9HPsVmxOMtm84c5Y0XdnLm8vSdmbmo56a
93Yh2Hgn9y4oUOJF3EsamFusmDe+N97JWUdORng0byL31UjdFTyi66wY7Zk9og3xjJxH1J1aDRpi
HgTPJTJPh15gDReXc4Netmf5bmlTuUqHp4Q9XFZTmE1z+9lQiAYFbmewW9A4ag6htfB7ktIicDVs
PrJBsBEH8cSuwB/uyINfxaIXWGbSp7jTdoPQbxPawTNfj3aqO+2zwXuSE27ApN8H1OAZLHoaX+Rg
BdNKCbtedrBSembu2oyfbBrcM1lojOm4zvpuI5gJZBZT2aR3KbG9cq7sohYBR6vQjdafC+QIsXZr
nQFijzhTiHslWIBEzo6QDoqoA/MjJJNtN1xntXWZ2Mc3HYXTkiacMmCse5frpwiam3EoH+NRgQ2t
sGibZ/hrLCks7fS2xZvqAhrk8RkxENu6Xhr+NUSOdcvPitn7KVOwlFjgDADhEFb0LqNTC0h2ljfG
nTUkL3LCl7txuSs3OQCoRnwqOAzYWbo0iuRShclZG4NbrdBpv2Yfb5tcCBQXLqiy7Ut7ZbP1M306
uUq4TPjeng14VIl3BmNmKGH/phDQeeoXH7buLE1Pja6WHLQFyg1pbKqil8HRr3MvPOeD+qrSeDtX
/aJkgUo0Wi11/j7QLKI9NUM4u3arYC83mGWQbuU+Sl45awlWt3Al5wIgbrdGzCLdttF71zab0aDQ
HbGwFO5a3sQi26gKekId17zGHz9XBFV3WrNFZjjXU+PQ+GCJWa86rT1+bEqZgORUZk+0B2PjWGoJ
cGlj00/2JnfLk/zUgYNXPqoHDRN63LjntGiB2A3JE4b9DBoRG2XR3PryFeyVUwR5JvShWNXNilf0
gjjoVg7uOi+PVp1e6kblwJVtyhaSTPQQojh1C+uc8jKNSI3kV05L9c232jdOsjOQD8HM9dpTiqbF
0dBhErwjf46j0S0sH+XL5Hv1SY6KrA6hyvBAGFq1pa7lmS5KtVPF2cNJ4PVmxtmvIAu5/Yvvj08f
Z52xqveTAhklXUBDWdSCwFRuGJ6no8WsQGjqLTZU3bjT611i53t5gEk1wXBoNzbzdK/UHCSTeaU0
rx0HR4vjapOIUxn4+5o9mABomLZns6Txy4BUI72fQddek8z2oJYG1i5vgjC/zA11q/AEMtZQFPdX
RlYd/2tG9+8rx3vA3b9vAhq/9vhgG9pjbOeHdKR5P/nhWv5kF65b2M7boV1SFJFWYuvkNfWzaWEZ
lLunkmmQMu5i0FuUWuE1eB/0jOu2tGd6gBlM0zmh0teTqt9GBs6Yz3Zi3EWUkBofy80QPSn5dFuE
6Ldq/6iaPljSbWoUt3HlQsYRv2s9P/VZtQtSsO1IupHkOmdEa5duhI9q0W70UQdrgX6vaNqL/EGT
ET7U2Xhb9OA0jd+wzw864APXK6HBl798nzNmUZp3lR/iRVBnk9xt6PEyqH2UG5qPIsTstz7G+xms
ksvkaSu5yAuNdSZOIcl2mI2b44CdIev9p6TY5MiFhV+VgN+K/ViXu2mwfvWTOI0tLWOfd6Q0npyy
WZOUcl+XBbD0dm9YxaaNSAiZgt9qWjNFNBzH/L1LznSpI4ru9Lk/xfv3Kuu3aYQa2unnYMcHat8U
k7Qi2ipN9Yb++DlW4wOG2o0clLlId4gRz1Hi7LvYnCfOeANVYZk86dawMvR9aF4bAH2qpQW8vjLd
edV0N+ADiawOlqinF7Ur9Tm8u1GCj71ZQHGaC2QxgOzxGpo7PxRzdbiQNRbXaEmKYZV4BMsAKCl3
euAtshJVRqwge+tOPq1zWTHrKSKO4BmQvM2VQtKf+pXePXHahNelsAGNPkpclhptzU6Qjoz10TAX
sgRoK8p8is8Ijw8GV9wEEAvVcp0P3gEZ7TzlszOMthi/R3+gtUq3hunK29SwTx6AfcwSCrvyu5T5
b9/e9uCR5RHAowgXdsgbpxFyhz0DnZRa6W3hvLtmjC89XXgoGBruj99kVyZkBbz1KH5+R0BwVSdb
Ye2l0RcsqsYih02ZeaF+8aluQaa1RHuFYM/Aoq4uyry4kt/Fx4/cUcANKZs2frrsi2lfsO9pXPuE
ahidNh3pZDjqwcoTz1VXIUVvNz1KlCkA4seqqZXelev2DzAB9kVuray8W489kDYc2ZofvYkoX/Ze
u8lRRwx6Q1GHkPIR8z33peOLoMFYR+WA0i2bMLOB3gZbjfJAiIKlOxgWpJ0MLItA/XzfGa4CCfqr
JPLPhP03VBOyUC8ai1WJfV/vpnSjV5BeYAZGEh6YSoxgK4GCmUQLihL7+ihxg20OeDCFQEiNbsbx
P9s3HXBCfJclElOAhYlEF5oWEMOPvyFT3gkLwGEnUYdodjA0AD/ECcWt6cdnvwOMaEBIbKRD3hJA
EyOJTxwkSBEpBDoV2IqARbRDIHGLyN7GK02LuoUQmcmfLZY5wl4VSmMjcY1NgxG6t1mJJMqxlFBH
JlInjMgbjbO1b4J99AcAkIjItFnqcwyFVJPBiESslR0ziY3UYIvPA4NwDNfGch7Wr6Wf4shgRjj7
mCPN0RRbcGecXsGIXFtldxdIfE5ARRj5l6NTuZ6EQVsrtKlLJc3WroDvBCL/VXQ9pvSQyQkOuHma
eRLXAysju/ZHUALIsyi9SKyPkmskStTwfuxxEsSzeeq6HMErd+zt4AK58IEGngpOG35YXN4FEiEU
VMCEFC97MgxmG5eYhIE/0arZndCptvay3V+34bQKmgjum3RUcIC2q+KSZJxci2K8T1NEv4WudRCn
KR2p0kqYS1PhIO2FrTQaphaWw0KaDxtciHhIK1Yw60mTBsXyw6sY41qETADsWxoZKxyNEGkaaXDs
jOdIGh4NnI+etEBG0gwZSVtklAaPU1wIKZg2oHr0dx4eSt/ETIl3qwUyVryqTVFeJZVOlK2XPI9Z
vSqMWD1OaumCL2Vz18Z6f0OPvr8xSSKL6gLMrlW411Hco2NpjBNZbfnKKAQAXM1Ir1Fg/zZZ/Xbt
4IglyKdFmFUcjX0ISZRdAYvXKsSfpMop8QLBsFaN51M2zFqy0YcoQc0QvjZhpJMakz/Wunf0vBzt
dYaqgPSH5aD3xXVkG/2yNLyanVw4Lx1qEVWFbMGTaVJ+1t0ERgnroc7v2c7wq1hpM0OKQQhIXYDc
qCnjXjwBTToi9W1TjQHzZ7dKheUcOKC7h8ibgjXMIsQ5rT3sRF0vurQUqD/xJESjtcrD7BQpvbeP
NZQSRV0dO6rHIE6u8pmziGPnIKuzpY8+mR2gLM8347irNPGQsWOXJfaPM37F0YdIAJLE7atGZJeP
jV0KB449fKmWwPdCquAGLQLjtmKPXLcko+MtrzrvNtbnjAVa9uQMehCa2XzVlbOZ2F/JvUxcXQJM
tJ07bODjqhq1CX5IkJRromeItHFuOW9d5z0iSHUhN2VkH71VRs+6U28DE0hsUFyUsFxT+ZyV43iY
1HaT6COebAR0qn5jBf5dUCkbg4qGPDZ0fbRvTJ+NdI5myiDKgCT0VJb4IePGnHWbTDwwNFhReG7s
KLs4PeNw4Vqqn1xhsuP0Z4ccq6PqfPwPdIOrfjavBL49Ai937LlTWxuSsecVpXhZCqwp1sqWQMWi
M4DqlnUNeaaQ9cnve3Wf/TMfl4CmBAuNqursAf7u/TRanMeJGThzRdHBK0j8bHBVu9mCY/VV25TX
33+c+OorY1o1LVunE+dYUjTwZ2vQzszJckEqyN20LMJgR9oK56bC/2doZyqmt3FIuEodHWQHLNeL
n276v90uTJHceJW+JAw7/dMVdHpdK1bBN5ZbLYIukfvi+hYm5UNrLUct3Cvew+r4c/ztVzf7j4/+
fLOFookRspozlyWIj82Rph8tEpVzbYI17199f7M/98nlsyXpFs8hYh6TRszf95qZg+yT2CWSm4oD
/rVrwTRTdHQslPQHjZIMkf9nKJMv69imJu+p/akJDV7YKwf6QfOPkojI7z7KERIRYEctfd/w2Mti
QT/0dyoINM6JL05b4grpLvL42nPwkKdohePtyFvZ2RZ0E+ORAcThlHRPfBy0pjx6pbLIQFV0Lus+
H4UqVreD0f9WOUEmlD4crb52QUiZ1WOoVM/JoE6z7++rHCGfX9s/v+unEVROMb1ti/tajpSc2PeS
Zw1iHk5bgyJ8OQ5iE8SL7z/z66Hz/+7vZy9vVOcq3AyFZ8nkaeVsl/x4g6h3K1tLnpr88Dw/UuT+
+Y7YpnhDeFXwLf89dmg0ibjHGjE33R42snROOSxvVDHO3VDedl57Y9sNnH1rPSXJyQoWOa+RPEXI
SVbe+O+/v5BN6O8u6FOTGj0FRt044t2hp9xwE+R4iKgHJzmsXGVFpxK8erVCNg9/GVQMrhfZmvrh
Mr6cv+isIK/Csq9+Ts8GqDe4xsBzkCUk3IYr1y0WsjwqK4nsAApgbbLKCt1rwfmTbdcPg+9D3fLP
jQDE4VLnMKkzfBJ5NXUc6E7A6PtYmmXlVeO058bdkk79LbS7g1wtZANHlutc2TIcyrPujR8Ta81U
IJu69IG7ItzJeU6eXmXvl33rQi4ycmX9/q59MXjFR2IgmAMwCKacqP6Y9K1CKxTO3s7cLqOjO7GV
M72PdznKAsx34v77j/snqpmJj8/jDfyQMApNCgj/+DwPdJzXOaynNdgxwUGNLRDWyGJREXksa1pF
Mq6SMYHmYf+wvHwx5woWcilPZCr8R6wpUhckqcJHyz1SHvxWeD3NpFnLM+r331L7rGeR31LoICIc
ofGXVH79+S3D1OwDNS2g+gHLpABWbLPBXCuFfaLYs6jy4Krv6zuFkTKF6YMttzLAMeE2ipPuJFC4
nF3XRfe025W+uXGsdCuXIbnd+f5Cv3wcFhHdKLZUQF+f8QC5T2CIU9BJJwBx55ZkTNCRk1scOVDl
Kp866Z0URkUsh99/9hfLEnwHUxhoz0xN+2xprvOUrkwFt7V3DyO8xo9tLesMQddXZcdgUH6aOL8a
67haJTzXVk37s/apckPVa6ruvxZCX7uYZniS+yrZQJ0onyJuusjGHvW16yTeF4Z/kj0oVu+dr6u7
xLm3IQh+fxe+2nVxKLDYd8ESQcn2ac5owTZUmofcsgr8X/JqZDNDUxH2jKT3BRD4qWK7efxCAt4h
TvS5RTv1+2v4YtGEpoIaVLAVsYTxaYMwaBb09lhFC1bSyLJPtKhXrQheZTMzzd0tGyHWk+8/8x/1
nnxFEAi7SBlV/JOOfFh/TARlRHWqHUywvV53Q8JOoN/KKHFZvkrZKnAkcOKtzT6EWjMp0sU+TnKC
dTY23WHZ4YtRmkgJgiUALFo/TFNfjs0/Lu7THVH0vk3D0MB/G7qoDfQbSgtr7t/RaNoD2Td05NQf
RudXD4EBwF4QQJL6Dz45HWNf1BOOO9l3lacpuZuQLU6QfZW3kscN2XP9/il8NSU6bCM0iDXoRj9b
1nMxpnbUoAKUxfVwBO3A9lO2T2Jv+mGh+UcLKR+4qwIwkMcqqQ7/+4FrdpRbVKSpiLbxtjfplSfN
tezMB2Gw1FM2lXlNxYyITAO5j1Q6yD6WbLirqX6b6zVhQPHyp2zgf6gBny/r0zhUavhRvFKuPPXM
S+p7DjGuASdotXwMqC9nYbcNZpX/1ifl/Pu7/9Ujd6Uol60CKlb10wGPaLYJjQAhV6WtbqS0B3PT
WtcobmjwUdi8mu2pt8MfBtqXixNWAiASOErYQH7arrlaFo6qy8BWLHUvH3xMO9rJqqtK3JsqAb7C
gOU8vQwVZTJefEclKqHWENuJU42uYUItI8eIg2/O4eWU04S82u9vzj9K1Y8H88dlfjoidZnR5Ozc
3Lk3ZWvbv2VkzFMFCEh5Mkb9IBVKCvuVBnxiSy/aLvVZMOlLCzidbPjJfwfniSjuJ6bOV8sIvR4b
3AQbCWF/Wtx9hQLi6EhvLMI3OTvJx2b5uHIZyK2T/nQjvjgVI9H/n8/79OKAEy2HcUplK2ERRP4h
cTU861t/iOZ9BTKRMmRTLH4+OH79PTmo4pkQOvrTv1/YsdRoZed8rmyISDWUjazDhF1T8gJ34w+7
sy8XQhfaPeUW1wVZ8elrAgYmTNJnWPb3WftI+KWroa9gN1jT8QR5sJBai5SKk9RuqKL4aX764vgg
XMPAuQJE32RV+vvruv+HvPNIjhxJ9/xVxt4eZRAONWZvEwjNoGYyk7mBkSmgtcZ95iRzsfk5q7qL
DMYwXvczm80sKquyUjjgcPGJv6DjQAeQ9SYhrdTjvpR66hl2R8cD3DjSgJaaXA9rn16H0+qLGZfF
z1f8x+MAEVxBvOhqOv+4Rw+QYdOhWzDdaYngLowgpU7fA+CdFmPxQWmgN3tMNawzy+vjFcCoKB8h
368K1KjkU725h3NlViErGxxCQGEqGXyTvTa0QSP6sJ+/oNwY79Ojd0Mdz7CD57lrpLoLoTL2ZFnH
EWiU/ht1MyDuiM3aloU1ABH4+zdCwZmmSgD91FTWmHJfjzBqXwtXGRpEZKWfv9Sp+ZMiXppu6YT7
ztFpWukVCoJd63quQ6OP+ZPIjBRmv8bX+3yojxtSvtjfQx2diEmEkS+yYRzcNDMlvMTkSppxoBvE
jyqtzpSoTlzYDAe5gt0gCJado+EKvfYnA89UXG7R0AWrMMoCOIh6Cc2U0ISITyehtuTi+340l3oP
NGnA4F3M+17BZTvqNhK69PksnCg38FzkVybxCrpdx0GLo7g61nfsE5nno6ZrxNsGdRYBWqWd8Re+
qIV1Kc/jQhnB6HJenTkqjFMLGeYJMQx1BqTvjr650lhh2PrcALX/arS464wAXxniGd9EPXMyHvu5
PriI2vSdjkGUuolz6+c06rRejTuZWjm0YhW7uNDy+UmeNZZs+Y/OfLC5fCWwwJASlCqfGcdGWTBQ
0BSuwn5dS93l+VqiXmbN2ui46UR58+3zKX5lox3vVEM4dHUQVoNSdBQUuUFmZ33acBba4SPmFODE
kPh9BUsU0zXtqoe2cq8cH2+5uljng/pVVgYzBEaQugnS+osEagdlvZPL5hVIDl24rsbvWeuuHPju
FdV0rTT3FrE1snyvkXzsBMki3lYxf1PobJQMaAIhiMR1aHQz5LRK3Raju7UBOiOsEJyJx5wT55Nh
Ep2qOonQhwKBHuVGDrediGOMN1aOsxPVGHlOyYg/HR9k2+PziZYKkx+ORHiSZL8UjBwyofdnlTXX
bGplpHuctYsiDnYzBoZKxWFvlT8VYGwZOWkzxOserPKUpHuNWNjpwHOTgLipFuO4mnuc6lemSG7k
P0oy7FobM1QdiqWELQlh3WtT8Swh2kPb/ihBB1cJyBdqvqBDUA127KWNFP3nr3bqNjPoELiWpkNh
OY4ykURwSjJ8SDSauJFVbpPylyy5yKZJQ0sLm7QFwK0zVcCTx7FtyQMCshsF9vcT2qrQLLieuWNQ
D0Hh4PU6k62DCHLJ5294crm8Gero29WhT+u5FjKOtryuB+iQzxuXbveEvXuXK2sn7Db/xpAOH4QY
yZYZ+/u3S8ISgyiTI1kW4SXqEomZK2fEqYbJrLl85NH7+ZDmx/BT9p4omJiOZavO8XGrza2jpDlL
NI/tG0tM61rpDknUL4e+eJLtREpuv/NR/aJo+Uam7gVNGomHM7IHTLuI2TuUfsPvEtXzymuhwlSC
zZe5rTwKrXbcjwYOaEZ0W+rNSmJlBWmI3HQy0Zc3jYxHRqC/8OrxmI3uc0SKEVy8CMGRpRYWxaQg
MiotIUvQp93FcbCU3c7cCe9nlrajeiM46jP38aklTk+F6XEJkO3Xzf0mdMoMfYyoARKwQWqRWa1s
5JQ0HqoBbSoB8wwhlexMnHxqgZtC4EFOHm2a9tESsOcQ8gFdcc/q440mYWOulPGmKBRzVHz+7U8k
xwbXrGMi4Ifa1YfKEC6Oqujop+AXrd9KNC1oqbueFAf4Jp4BhWfZz/KbjeFX25zOLPYPnGkODQ11
OLJj05EdSbkB38xvMNp+GUhojSxOUrBt3c6TPWJLsqBidYcswXU5HmA2pXWI6ywgClQb5b9H3w7O
fOxTu/3twxzFybXZxEaRsdvBcz/QuEcVqFih/YT+DWJc+uzhjnHmCD1RnWUC6CcQmavkJscl0hkV
0cpFH8xLgGjK5jNB/AV0vJ0VKrcWErUy6ZNdpvPn6KnXtVTLEIgpcoQfRwCJJvopaBzXk1huWY6S
w5fZvDRZdjLHltvtzGo7dRmi9vtK5zUE4d37762MLQhGy+d7k2x2vb82cO40s8DDjncZxFeV1uDC
hcw6p4KsTbPqTHAQZ55CHtvHsc/r/SFIi+iKHN0gTYEOBS6gf675qYku5NvL/FOykiRGTna1LGAK
DZByWQuRYYF+1XbiTGZxKsq06PA58Ln5BseGauHAbLSK4nK3FE9l3aE2Vw332hjcff7GJz81FzXZ
C4EIGgXvp900+8JSI6ZdtgeT8rdCyxJzn3U83kl6xUQ1+PMBT52blszQ4CHjSnl8hPW9ksWmGSCC
2xBbza95rmz9aPqtXgVoAV6WdXpmTGrLJ74rNxgMd7QgPvZkKlevqC4SkGRKugksRExosMl2h+z4
S3ok7rULN+qg/1lrCcaWGZbkx6XE17IW1lClk3UxPtki9GnXB8VPGYpxb36zAAvXfXXxivWWT/+K
4a1af0uN+iDJujKSliNJQkUR+UtZu5I4UHXQrsdgKZe8wULKyAmKcevSOFfJDewW08psXkgym2Rs
ymZ8xThO7m9kbU72rwpibbSy79w0vnM4hf0I9g3rNE6t7UTNDMlF2YWWHVcNl9SFxBGFXKQyF0FN
n9g73ejUtq1B2es2rtzMiSRZlmANnWzc9RBSey7vmbqLZiQvjTHfSJz4CJXDHOlhSp6uZCX5vBIS
aes4ti4E6JmFrEvJiqHEpfeNDn/PeA78/tcrK4zIxfSLvdP91pEhqovfMUGA/DtlnVHmR31/W085
Hi2GJ4EFPQh603afu3Etg2CwOXddYD1MMYwGHRs7mDoyHKjxMY7R6u2HZw3+gez9JhWicY41rcYU
tZGk2Eq4ua/7BNaeqVffRRZ9beG6iCHndMXdz3DXEgyOxw26f6gSEWFIViyeEQ8OPTL5c9HDfXa0
Sx7lPqq+SrCE5PwEzFtSZL8lC8WE82Xb9a3p38lKq4SAS2C+5IhYwE8VbdVCblZo6hFZITeZfv18
m+knV7wN6UI3QPSYxxV3P0twgkkp7UjGBq4113LOUiQzzSlfSTZHHWYvcjVIpL7kfWthuB20jUT0
U17xnFxZyNtdgcrscNtgMfgaiWHP9dsW4aUMOir1oFfx2uYc1jN9a3Mt/zffwn5/PNmzabaEJ3iH
lNF2CMudGlQHuc4lx0Dises82MbEvS71aCC2Cw1o5BChG9B3XlI9VGA3odpC+jCQj/WXDQjzmSSv
rCcJv9zKKpus98sYU5bXJM+6KsYzycIHIXYZzLyKBZHk2bJS9P41XJvgQabanqInO9lPe0XqOfBh
86ehXjf+fNVryI9SfUN46V5eOnPjQKjGYJlNKtlIsuDe+MaXcrppBgwi0/iHJL9P9FLk3pR83QKp
Wy009vWkXyP63oP8Gzu4U7AMenGXNW64kPF0RY+xUkKspOt9i1IxMFdzU/r+a/VcToRswmb4UZ7P
J07AV5gIDmDUcMjRiJzfT8Q04+NkUmz0EDtHCzx7qez+W9sWex3hbpkgWpJrJ6mlkzVvKyx45MOI
/LKM66XchpIm8fkaOxVTv32ko5h6rlKcOgOu/Ay+r+xDwxsHTmxuJOni86E+KHm/rgNWAoGdRW9X
eli8DWrVuDdL+LOup43lAKFs2JtV4xXNDBvfeADDvXYF7r790zR3yxiwTtUPXyUFlVDxG5SkLxL5
VxDeJm68rvlksvUiP5NZanuA3+fAPafSP1fXgX9Tr7I4Rd4/72TjqgZe3aUVqv5CmJfrortQUOmX
V49cWzW66Z1APISV+flcnQpMwMcZOsAEGgLH8b9tVmloFHwWZAv3E9yyltBeRl6SsZSWv9uuOhMl
vOpOHwd/DEh+TfFLI/s4etsGWTVnlG9LUluzS5pkvJE9aV1eK1oFhP7F1x9sW3uZhux7kjewarr7
WqRbvUSoVct+VX677yPtuWu5P+3aukMoZ+9ia2bqitSlQcQRiT9jLW9LuZxlZ7OeEs/QqbDBaJDX
iFzxA4oOwfhbHgifT+vJewGQEiApclasgY9eMupwU6psUhlDhgOGUj9ki7rPAM/XdFx4YVFH226e
tgkFXrWx75UcrXwMeFo+te533+MI+zG4pVIeIzSw6kYPUopDwmV2kuBKvnCd6Zdp1OwN97GVE9HU
OPx8/h7yMY++lc7SQGzdNEwwunL5vEkP3QoVezvBS5R66bcZ07E+z/dc8Rcy7FBa9czaODmcoKJE
YRTlpWNEcIzNeWoOlJMnhgiHiOjDv9Ar1LptDC3a9Ez0fyr7pQ0EUgpFHDABx9pygU85yTV8VPzQ
KHJYO2OC2SnFjNaUTIBxlSjlVhHBAbjhMod3lEWB1wFyLCfjtbj2r882MbsjMLR2BIjk97NtjGg+
OVwRnpbhVMkR1U8dpK4a78hbJHP/TH3/JaWw/x/twjV0/TjvWHv/d2Oj++R//6/811tfo7//1F8a
YeIPAgyydnpS5HV03f5pbKT/Ie1mbDY/6vsOv/5OI4wuD3VFXGJQHeJi+lsijABSWI7ORUDPA8uj
f5iZ3/y5IZujn7917P4QAKiCJJOivmFiJYSk0dGNAsOw13Bv1PFIFrmH3v1BK5x+5XaQrdwZeY/B
Vrex07VQp7TZM6U33wgZDt4lDA2hvahNuob/KLVpKV+/mcq/nvbd0x3fd/LpyEzJEUHvYdEjY4U3
p4of1mjZgGf1NEhpmUChfLDICOabDu0SBfB9jYiqhq6SVXz9fOiPwAzqJpi6ExppjmCXyXj+zdBt
BXa5QNzSMwZoxxhWcv+XKPMO3U+cIpa9s+5yP1njl50sje7Rj6D+to4+3PTGIG3kJvhrmP1qGBCM
ydAsAN59d40BKcxRYCKoNs2ZyaKZyiO9O4MJYDgLgJW7KvHMcYoh/NiKUwUMlm600UXQto8IjxlL
TdNvtHnsFgjuHuJxdPZzGH0xJ9KgtjEXZNDJeppwARosFfQ5BscucsB9QeJozjCs5rRAPN6Ejrad
hLHzawR2xj7c1HZVbSPf2o5KkKx9xf2ZDlN8Z2fxtEkqZT93erYXvZ7hrpql+1nXLkEL4+AGQXLs
EV9CmnjV4mK4mioD5xszwvlhMsAEWzxsZQzWLTI0nhHV2r7ppwu/11GeUYNrlZht4zfQw6voMo4e
YxGPe8NPsfIQCcqSaKxnBg2pENqi6OsaCGedLbss1BfTZHyJeatVZoedF+W9ttLK8KBlbbRv8nze
9imU+0w39vFMLw3Zp0Op/LB9JTtkpmKtayOHD9XjeQGJCsoJJLfONb+ZZpN78Lscr6thsM19jNxZ
bn8xpChYZ2HdPk84E8cmNsRdZLcb09XbBbrFDx3k7qXUfAZVcUCCaDa1XeqY87L1BVS8CEtk+Gz5
YoqJ6sa520bJlFN40y+0TqsuktAK+LsNddOO4pDcatTB1qNiVRuRJw+WNd9MPurtcxX7zJCzRHd3
gppU7ZGoqvm87PQKy8uq058SuODLbqyXMwrdIufTZTkitY4ilhMrVo2ofAQ4cx/0kU0XxAaU5vFB
TRGdHTV7B5Ot8BycmbdZddBgXK6GgLL44K+d2XMrmKO5gbC3Uwk4T3V5EQmSrFl3kVCdySgAVm+m
uhP7IupSbzT837K7AZHUPtTjuEFYyV9PcT54jQYTz+9QNbfQ251hMWyHtPuKBbSJ+pSqLucCwuqo
gGPGPWNSf6Q5ZsolYvYIENr6qiusbaQXXyYFLPBsLBLHuhoq/D0vYYFsUUBeBlPwUBTdC+LWyy7X
bvHw/YqEwGPl649ETz9tzb/XGyVZKFghlsW3KjXvh9RYwnK+9PGc6qN+OyPbXwYNhoiY36itF8/N
coDCW1X8NzIybrAxY33tYJecWsOmwiWB0tzCcaBoIoM+Fr0HKGyJI/FB85VDrrpkkWg4+OU6kgD+
ULscwCinRn478zkQx95kirVJ2nTr2PXen4ZVHuZLzcwvCCLWbjRCG65xl8BRrbeWii+8JUfu0saa
KTDQ5m0z4J6WcdHZ+jLB4xpzW5YbquPB0ijMbRbGSPAEKO+5G9PBSyQkxOFcLgMKQOq8j9H+syjZ
yfceTTCyyO4abbPRi4vaKgAqoGhgITVMdIZvHs31g6isRe/+ytXK04tIW4Qtoi/WeNG/CjRihoMz
coUUqzUhBcj0pMJaIRyLRHG4Nvl/Ru1Q98H1zKn2rWUue59k20CDOKg2U6VtqyTcQfK9sMmypw73
ULHqzXoT+iiDNe1eb5p7p0Q6rtf99dw8t6ENhT/eBva6VyfPdmECOy9Gh1hEjBabgTqkkfRXHbli
1waHPoQFrZAnNP5Gs8atnoU3ELTd5mbC6hNptOAy82NDLkCdWxUfFqshC0GqRamRe3EtWstpMz2J
KcT8u0C1XgT4gkn2YSJ5iCIqbxXb3gxdVG8h92srHnjVRel0sBOIqz26Dtta9C4G9BAcA2ODMLd5
hV9KtlNemZDpgyKZkeRWYlVItmSXOo4k+C4yiJSRZFTOklupQLJsJNsyChEoMiFglpKJmUhO5iTZ
mT00TSH5mopkbjZGcNtZ1bdOcjotyJ2qZHkKeLCeWWN0O0fORu1WhWSEogtUYI6wbXCXdYLoKtLb
p0I4Kx15kjUy6+1BE/5vUYQ5psIcdH6lQCMdTQHufryEve7u+xLHoRbd8lYSVzs3HK9nB1/yvKfv
ClhZvYmGdtN2xXe8zhSPx6CQ20OUDGAeHBoMSFOMSDXpSDq5qiTMxzjHSDn85tW6NJUuprr0M42g
lcHOdZcdVqdCep6G0v00lj6otnREtaU3aqC3zRUQ3ugixjg1UHBQraWXaiD8i0G6qw7kQRedUT+o
Wp0gvFjcF1ixltKTFU11ZY+Jdrgo1dTc5Boq2JwN5aYN0a/TrR9F56sXQ9NXKPU14Q69G9sTOAFv
ikZcBqK09kmjpvihTM8YXOgLTX1i8kIsC6dvVdV3m8RXfjCSs2X5RIvBVKUxNT6046sj7as3bY1L
rRjwqw3ieqdmXbMI1XlYVq++t5pLGinNb1P5gzYM2i4qzavsn/9/TDUwnxgEoEOgYuYQoaI3B+6l
YdQIoUt33Uz67HYqLkCdE/6Oejx4YUvUu0768g7lw1C76yTEtV43ETbtO43rtEmRuy8rDs6ICa+L
bENcaMLAE9qqyht7O0fu6IleK9dtbg+HvsG+JcVjbdUP2AtrFpZqSbFGgELfJoqAEZtfK7nfbDrU
n75A9QZ4hKUzzoKoSxfGuknM8apOrNWYpd1jZDXWIVbHLzkRMkFLYewbVdH//KHO+FKOUeyRiDcu
avmDPmxAsqph3u9yXytpfM1Qgk0xbLCm/DJ2Oios5TiszFB7ZpCUHmUIqVupdrrV6F41Zf3Gal8G
Lqv1pCjasrbqiHqqMV0MTjJd5I1r71zHWQpkt9pZ6Pu0bB+bqCYSwH1vh1J/uEnzfGL3hLe6ajx3
tj9h1j2R/nWBuW2KEfRtnAgpjGOt3NBa2V2seX5ip14RsMQHSGJegeXxgNZ/P2I/LaL6S1ohAljp
xripytFH3QHN2zm1V3prPiSDnayNVL0Sath6bddlKzfTl7NWw+F22SxOisp7a1vJhh7lI4V6Z2Ny
KnX6lyQy6g0WHwDp6RSonDc7vNnvdbPsuIwLBE7K0asUWhdpVj5MabFUSAoWVHCUDc6IL2nspotK
6I2HjMyTbvmEE4Fa0ldo7rrWDjxRpMMqBo4OJEsshZ9Ck8Ywzc6vRdQ/dlOB6RHJClInzlfKvtGy
4obaTlgkEUhjI2FgeqZaNQGcRUbdzla5NCyVJZVES3S2qMOhEeIchpSiTL/CdrIQVMCAiNWOhZtT
xz/+CFWmbu87wQnvZLCo6rkOcP1GY1hreLpp2o0z9pymi3upE85iA1gkWQ5j0Sw5fVDwcodiG1Yb
3JsnAF7IXTg/A6e14SoNlwVI1c0IP2jBEYPYi5+w2QACdDyTvDR6r0FOY4n0H6e74hrLScmVrfRW
QVV+UVdRsaS7iqSHnucLhGXHZTEp1arVL5o6u9H7Ah8zNXaWgyS+Qhw/9FGwj/sqgWgtEq5Y3qqq
C1zZ2YTc7QmsUvfJDEwF/TfkNdy89Rx74ERCeLF0lWTl1GmN9gKabmNQYmThX1HSzLzcWVUGahdN
ogZUiooJwQoHulkY73sXaSFRJ5Sdw4R2xtTuY6lX4JSHNtNkdQ5pKC2a1kVlm8u5q9JNKxZdMaIb
60qLr7Lxd3VmLdGoilamqKQyCholU1BhNaLfOu34O6zw8wKRVG3T0clI11ApbSD8GY2yaPFtW1Hb
KlgB+ZNGlLRp9eYl7NTf5SB+OTQcUYBFOdoEVReO1X1cIqGk2sxdkKViEdlWsXYa10GbBYfMOvyC
ZR/WCaHpL1O/HZduHN/0DsL/DR3tRU5BkJKfisyEbiPYEo1XRRRv0XPSFk1amhivpNk2RU45K2KN
WOF7rCloGgToIyYN2oV2MplYvuhE+9iYs470C5yX7JwEQ6v0FVJAjpdlWKMDWcBGBVJfo1vbioLS
CniS37mQm9T42z9/Vaez6WkudlBKauVPKZR+fBMRK/FzDSXPobuiMy2PVmWbIeoRtdlGuMNasJmW
Q/wUJEIav5EU+dYvN4F4SzThx2ECKiXul7iGqnDLEoJLupXwANAOm5HuamCX0N5kqGyQ+ErEOV2U
DQeaomQxFyQf4OLUENG5cP466yq64Das6BRz9sGKt1D7XqygMNGeVR4SW4lWWCfdBRxv68gqh03t
tC8ztkQ+yiHSqQrvwFJki44Ld4OtBwGCsZ+n6EcXIYRTmvUVLhbu1g2NeV2KWcbjdbDuMrvaIIn7
C7XkbxCv3WVdoVjl5I2OsgjXaIOemFeaOMx0ovke2HOKoE6AodugPxscSSoZ3D7TD69n6zCq2ymv
1R1aJx6hc4BNq0Ei0fMp05bnRrjHmXGa7f3W9KJG50jDNMMzlKzcKQrlF8ZM9slTYN8lg+Gumsiu
N7Qx2DfBvLZSejMVUZBPHOyWcb4R+Aa1ihksaUFDU460l9EZzQuDU7UVIt/nY32n2gFWuLWP04yP
1ZtWoxaUBDi9CANfwgiLoWVlZ/nSdudNlhrjWsmmzEs6rIoGNxbrrsaByc6Lr5HewZwZnAfqFhlF
0GtV6VO0tdpfdq9Nm1lx16Fl/k4nPGaQ6lrHuv91dp77Rpm3ZtG8CD2F7tbgTIIgapA0FpG4ynav
kRpkf+xdM1711NEPVjw/Jr4ORcdyv1e6yHeo8uGy1GxSmvw71KF/6WMK4nCSghoF+ZM1N2R5gKsW
CZ2wpR9Zf5ZJf4z/M/hVnKhWyWbRu/IL8uCmioODCY5C/dAhASftkJdNPHJLPgHLHrm+p6kI2zOF
no8NMsaBq0kPCMQ1lKX3lSnh1DAQR8bJIz3ExY90K6nMOwpWX1uV3sXnhbCPfWtGIz+zDEN9haW8
H62wZ1sfoCRS2WB36ehblSppzbzyTch+87c++DkV4/LzQT+W998PSmH0bfEt70XFAc6gymQsAwOV
dxcZrAldmMlaaiS8nw93ckbfvONREVRNEtWMzRT3HBJJUroVgjaeSdEj1rUzH+/cdB7he5p87NO8
jS2QauRlabVKWaja0uweJXqc+2BR+GdAVB87d0wmpF7X1SFJgVw7msxObwbLzS3PoB6Z+6FX+CmE
XhpaJvZAYblkLZ+ZUO0jbuv9mPIDv6meJmyckRvM8gZd9ZSZD4lZQNYaq0Bpth2tIdu2F7FbrnW5
a+kgVrW+6/XkNrOfP/+2J3flm7c/akwBkw9mLit2pYGmNNpvatPh7HWWIXdcqoa2zSxDZDZ1DhGQ
+u/fuEobUSBWbHnZ/D0jJlSlChUi3sJHX5rbosE3wb5FW/LMgjr9df8e92irhPidzaJhq0RWjxgX
Vankm2Vvi6BbEKu1qnHmPDjRCpMv6vK+r0zVY2qYWTeuP1p8Wh8f5aC5c/m6plIjBxuu5EvPc7fu
sSmXqwuLquU88OUDc2nvIj36d84J2ioqvBic14/bgCVRgzbBE/BkjY1m6bXpWRGBXXJh1vmZsU7g
b3lxCwAobir0aY8ZU0pliHEcGQz9p4sg/2pg5TWhKp5gF5chc463fPPQ2XdyS72u4f9nDTg50I+i
nOoIIz/aQ38NvHxun9/9ZJW3UTvddr/q6e5Xw+39j06S/J3/1V/8H79e/5aHqfz1n//x/DOL8mXU
tHX0o33bJYOrKVv6b/ayHOOvP3v1nPFnt89p+pz/bE6Y8Pz1Z/9qsBl/0KmhTQEq2cRiW2qNDL+a
9j//Q9P+kDB5KB2SSiho6PzdYLP/MF2wL7D90SBAiED83WGz/qCrRq8XsqUJvp9V9Y95+CsK+KzD
dnz+8HdA22IkwzKROjjG0YZqqMykf4bn+BQi6taqljgah0u/T5pzW/P4DHodywFeBlZC6hgcnXU6
knTaqI0oiQU1bqDt13kof0xxeY0N9UXSiDUaxU8IqOZOdK779OHE/3NszJBsLkZMxI9uGZJBG51K
jhsttO+bwdkMYX/pDv3PXnMiyiW2ZwTfOkX7EfjhtMDJDpllhzQ/Sn6K4Qy+69TDyG4mPU3gIzTJ
jw7j1MkwNZzh445qvO0d2knQWb8PLmC0yrd/ZK5zaWHqhDI/UMAo32aTcmjHrTZrmOWBr3izbE8E
hq9MkLeRIXNj4AYlVJenAa169F1S023bYKIcrKigqfz6AMT4R9tclFgHSm2Hgc+VYTmE0Lk3Bvka
df9/Gb7OMwiT8jx5Pqv+A4IBM8141lLL8NS9NSqVh/P44zy5FGjTaKOH5X2AjR2MsD2QvLO8/uNL
6nVwrkbAjwxvHbMXR4AofuuyCeZs3gnwGsvCVcTidRpoAFDB2yqIgRKEPv9yqjklXy3cBVIV9CTL
jYF64Ty0B6P10UKvjPLcvjlunP75eBztDsIrkESO4r8iENhOhSyXSnFp3jbNV8XIEaJMqFmmHfat
erOIC5pFATJwm7jfJql1Jkw5tUbgFHBOAboHL33c6gbANZZZjohwpZYHo7/PLOV7mI9fU24UsLPr
uWxalKydBxJ1RAnr/HoQZ1OY47hbTgQcThMwElGMdgwHxMDcMKuATYxQGo6o6k0zji9jXX/XS+ws
nezp841x4mx8N9xR7KI3WTu58Yx5Z2I/DNZ0mfjW7TyZZ6LR45j7z7eCOMnt7epwCt+HZjUFNpRn
NTSGsQZeBD7CxmZ3YDPcKvlWwpaNNrtuTfvr528nT7yjXc/b/T3s0SE0AAFFDpthbTV9wpHoRoI9
RVUf7Ep5/HyoE/sLjAkAMnT3WT/H512pu62fVBz8jt3tkAroFo3dvMDW+J0b3fPYGodmgLvw+aAn
sCPQ0NAGEEjl2IhXcIW+DfL7os/tZObzjZyarsquNdx5AScFPEZrYkKQYXgwXNmhcZcUI7VnTawb
Ze+4dMLn+WvPB7cpBHz+VCeWsAmMgJxFhhjgG94/FERvblubh7LVcd2V015yRiscOYoIN5Cy+/1v
DCeJITStJIhULvE3ic5QV42wy8bw2FGxJ1JMZJLmCzjN2zJxnpyGbs/nA55YzCaJv0o6p6FPIOSv
vxmwzVu6QTYDqqOO/5ZVXsoVHGv+nWPYGy2aPXh99CrjMy/6ASvLLrKoNwC2A9iPsptc7m8G9i0B
7mHkkOzorva5jweLHz5OAN0WfiEOGXSkQWAu7bRre8hvRVYOwDy0F6ui+6mpNRB9vFjmSl+UdRUv
WguyScLj18FYL6amoDmXfAmC8P7z+ZKPdbQLUVFCshNUOoSTY1EtURhF78YYBEvBxaApbxBegNlc
TY9Go53BE5/4NrQmQIwJzYZne8ylKfFe1pOWbwOb+nFoa3mNXboc1Wka/xyMGaOtblfa6ZlhP+5+
1HyIKmwHU1VQzEf70C0K+i3xYHiX6I+HCzHnqJjL/4pTY2eM5fdz2nrOq5DC+1m1CbVBGVo2kTIo
tveLQQ26ZCoSnzftaLm7UYYidTavizoFBlMqX+I2xb+APlwq+3FYqWwtTNBVU66AqHkO575YzZUa
IYWdjIcicMp1P4eTF6WqvU1nX8MnHbG2vumzDaL12iGzkFPXyilFlln89stiXIBfoL4w+WvUw7q+
idGOGwCIUfKuBje4tlgmoAIKqExhr0qcx2NVFY+zOe5rHePAtDbrtallBRum7lYS22/UZkLu2vob
RVGNRZdO/bWDuLNnasMvzR+ClVakiHNqbvncNvWiKGLnHpH0b5WNOVkZTu33SMGtyrIra2kZDcym
Idxkg9DXavwTXWNjRwFIVujHAoM/fhDR3CA7mikrTG3WekmnfK7LcFdas5cmoILHynRvkzjj/Or0
302QPUy15m/mif0CPu0xnCoTr2X1e+6WYCzmBvWCxN43CKpfpkmgrruIYwKiJu2hocSc2sTcsq/R
fEp+DfSWl34o7IWpNi8UmCm0Vlu7SaM7s+B2DPHcnn3zQm9+K0WL8ZoZPCk2Tf5G35b2PKwycpCF
3eUro9J+lFEZI1Xu0tAs8WUQPQiZsbguqrza17kaAgLio81Gk+KOnd5Xw4wvMjY76PqgKGTcirEz
NsI3moWe28YmLpu7voIxjJXFqsz1F90H8+PYF+pPUUootBEiqT1Oi1orolUJSGjRYXR1qGI79HQc
x30H2Xt6PVgvOdaPse7LC4fMHLwVTR/QFOtiSPJllVn3ai00pMzibcK+QT16zbKjAZCX5S7B6pw+
UXmbOcpO82GSR3hKd7mnGfP9XN9R74Vs6sc4vNPWWSmNZ8yoTpc/sySHuBXFL2FO3AbHit/hinLV
lpFPt7hyLrJ8PvRTvEho7+5BI0UXDeXxRR35wxL5+RSoXm2tslwp0evkp68/2ACHjEifbkJluM2d
QezdSg9getMvL7AaU5Cdp11lryceZxFY433MekYAvymwigrhNNTqgFJRdzWqw14ZlWdIcvf5aIEg
Fti0dZm7CpJuE1T+xjJxBjfHMfAiaF+3ZR3WWyuMmmXcjeFqbseVmIJVP8xIHJTNRgvofUG8LkCt
ZdXNYPjSy3MCpNRNB2Su0LEXEIUK7KmCQrUW6WT3CywbcH02KFaFHZitKeVzWXZ51/E7sRxP19j0
ahd1OKIZDvZJ7fIfQwgcrht0AnEx1ID8KrrnJnATR9OeRBsaW74JZvUF+3Ci3CYU8zHAVow0ggVk
zOY1WbF96DQtui0Go7w0APVnznBdwV+61IWbgHnNaJEprnnIsClCZbryhq7/Je+ZhWK36qKMEHtI
0OrjiL2c8nzYtk020TrFsVlUtp6R19KVUs0xR4S2hjXjz+69WdKJaqbx4RWeYavhSOu0z+AF0u4q
nRp/3uyqoMG+Cky6OLqR7OYM5K2wefoCqNVy8sH+lPX8lOYAS4IZaiO3St/57QouC5AkP869ATkP
EBPTzs6SaZHlNoL1fJZNXTb3QQyybLKSbGH0OqpOdf1/mDuTHMmxdDtvRdCcBfbNQBrQSFrvbTTu
MSGiZU9e8rK55Hq0Bm3gbUwfo4R6VZlPSkgDQZNAJBJwtzCj3fs353wHvGM93+3N/+Isj+NQ/UpV
N2A48I61COxk2HuvYqxuXrm5hCN8XcqebbFNbNM28AN8Ve6Bvq9eTeDn2M6h6XdJbn7zwFteprKn
BljVV2vtE+nOydqtJSqVlhmI8L/1U97HHY4vn1OY/4+Ol4Lt3jjYO9Yif+6rs1m7UWfwttV7DkbQ
Rm2Qay+1j7IFddFPe6nbCAlMH/Z+GQvD4WOvX4PPkOwkWC4DT3w19rGpgiriIBqefacKbb8aL7j2
Q7L+8kfSKOOy2yMxWiRvWueXYSn1DM0M8WlmNpxm16rjZWBXVbmktncIknRN76KVSF5Rojocrc48
mF68siUlvkNfGbP4bVhmqNYIzUyJg2k/6BW/WWYraRxF2ly9jPgijRDLqz746kAzvEaatGPfKonQ
gOAfqlQbrwKn86rlj8uegaVMtR5U6lZX1RN3waWZP1CY/2iNHPrwLA6UXNsxG9oGmo14Nv2m/+io
en4Gsn8sneW19iE1dB3XLME5Thq6Q2PdIPWeuzd9sYebWBBT7WmFZFIUJbR3VVWnrcmyJ9v4lPdF
RGWNhjWfSZgYO/IJCAjVtsGI88JGIkF6FztqXDlSwg1DPB7PWO8uo+mMxyDzH8h1iPBb4tsuCNyy
vOBxIxqWDIYij4PFvLE+80nX8Q+I27ZzOS1tlAt2To3Thyg261Aj4cyYsaNxB6GyaJFROwOkhXqH
9K0O8j9CUYoILRKaQtNWkVdbRSgn4/Zbyb43l9lYHOdB/HQs9b22B4j880Nm499LDRYjpbJJY+rz
bxoBY9FQU6a6m7OFekltz+MjQl39IrFr4/V8dGf65G7WvnGiD4mXB0MsuUPyKgCj2XVGvGbadkhN
1EGVLtyoMn+1jv00lR4pLk4LWiYnc2QsPRdN4Iwit8ZKOwHvT/MuViWGs8GX0TCzgjKr6nXBVRhz
Dp7SdXCAd7MR7RCZby0fAkniOrxC1r8F879jYXkfVOTIbTrbk3hqAXDFs88X35DFZ90rvhOwcSyk
+1wXRR7Wy0ABwOwmabYRYQVI/6oY7zOStrAc/W/+WpgIAB5k2lBZOe5hGILmipSK/W1+Uq2FjMVG
mW0IjZ+DshVtdcs7NC/aYRGnqUL2KolgilUqayZg+RDt5ZlWVwRVGkcSXwBKGlqUtZoT5Q5hbZtg
QzPn3TUDFo7srYg8vf1AEstJtjoRKgJpx0Zyqt/qbPHzk6zXJ2X6jxsafL6I9i9dtY+DZT4IfbMI
w3TiAKpPjLqqiuXSAyBhzd5s60FryQGqgq9rG0AHQUPGbRZVsu+54r0oDRjJoRzKT22eofJQtNWa
gX5wKHgw0ppOxt4MTi8SWyLLGD81PbciD4dtMphZ/ZH0Hi60iGyRl4EK/VDXTgIlDF9213iUYQ0C
KNu4ksLwqzKxnXakXBcCnavwKu+w2lvM+LI4ZzkiciF7/2xs+X0j4/EI0PzVk+MT9Bc3mVbxAe5Z
cLURzHjj3B4X10b73AbctFboTCCvrUy9aLO/RbJfMDpCRzNHBfx7hOE6kNa+kk5k5M50cPPAJuPz
nW3yJ1GgJnF4zCl09Stpk8+4rN5HiVw1rdFfezUqa9k9kVP03UBkxTjvHJj5leXtOQtWGxt4MYSj
oPZsM47iyfD5PunXuUZAVCiTy1TYOV5FkdRqZjs3Zq8uGXVXtVmIyneLgL/Kx2re+oO7mNMFofJp
tCgB19mNfWJJj7reJpxocLyDn+PqXfzS31k8ixOtyvrVdeuTPhzT1FsP3ZZV+xSRyYiOF0FwAzbZ
WfpEmpInlZDlsx06f0pxkGXnErv9MdgaPco1KwgtsBCJYTM498RJKJqcfsWKva35aYXDCHK/Ww5C
Il/Ya9i6RaRkFSR6KPOw5t2r5qm3HK19yPK3iQqzgWLhaMAyU1TgOPKH3YxOeuyegZXFk8r00DAl
hmjy1isBbgMhpjpoauDanzOYqNtx9ZvuMiO/8I1hiIvc9BKnOs9zN0autBT84uJ77T2NYnlOC/qZ
Cdz1oeEu8AKORGfsOySXQx9y+y7J1qvven0DX/Pm1gi63az2o1w5S6KbxZultXc6aJ2bw4Uz1Exo
mWt7jIwcVHdAeuYhW/hS2Shj91P3oarqOUxFUHHtGvfCE69DIMvjhLxIW9v54OhDLFL9xQpIOBMK
xGzhqiUhygh3/Brmtsmjsr+CXg6wHXitZ1N/z1t2JoHbrjhzS5WYLnCZnMy2SRmJ31k3va+txNLs
W9HiXG6QjkSmSLcEJf3Fa5cndFoGtFJOTNoweIC5+8va5I/SksXJ6FUQ7iW/SSd92NJWBwhhHDmC
YKblU7yUrnH02+nLImFiDOnLqgGkgD7x5MNM71z3VZpz/Tbn4zPkJnTv6Uf4OREGb+88/5Z07uLO
fpd5uso18A4h/SRivZDadDR2USgzhf7sOum7lRqoqVGOuruEtF6J2nT74uOwqoWFCldJs0tOOTNn
tEChgXNgl6R2+x8eKtV2lc5R3yWsv//QUIJehl3Myt36MXcRui675LVH+zrsItjfo5b/Z2vKf95S
/tfjz25fA8rfy8p/LC//vq78x3/+/7HL/J+OP8Yy/2uf4Kd/+28sQb/+p+O//ffx677W/Odl6L//
gH9YBkELYjVlc2kx2Pkny6D+t8DFjMYGx8QB7jn80pYGIv8v/9kJ/oaDcCcY70sel93Xv280vb8Z
LOV0HSImTjrw0v8nG80/AAmZofsQSGjLPYBEpscv+9fhT1rkOJY1xz6I3HvOy23kkSt/eoG2HUf2
/Q3jgbSdFDlGH4S5kvUxZNrJa/tvY62IYFtZbjVT0V/sHDCefXUsXA9upxG6WtcfbHciHM7pGKAg
LGDUXYbrsDWHbVyzB8d8dvS3uvYObS4kUTDlfDSbAllJla0Ho6OScXctqr7lz3m6t+y2/DxusxO7
xkIYntUe/+lD/I9We/868vv9XliORYiCiySC7dYfBmHC9Fo93RobNUSTcm4RktV0d8vdYnpIik94
XXf6jMTDshRJx1Yx4r+PUvj4bsqkxEIigobpRE5k197HmKS40F5M8V+8zn9dcf39dWIZZfUHmgBM
5h92IFpdb7qvcvtgclZhP9TGsFrcPOrewMkBdbLt79OuwfY3dHdlLWiHAvv/5kUEPlNDpsd4xf/I
/F9m3+6GnEpI3Oos7Y9eanUH4Qd5smzU4AbXqkzyuC3t8Zj/1S/fB///OrI0d2oXVlzPQp7n/GF+
rZk1DrWaT0oWc0dt3XwegROFvxs2CcepXztu6BwvGluWaNFsC5mqWR3UPrFQ02T/1fpkH8v++QUx
r2VRbzOZ/sOmoi6XoMjknhzoEijswt8/kTqIVV6Vr1JLmQus7YsPbt4egk91qp3rhg/MNjOZiC34
+RcPyP6l/eOr2dOmUCqgp/nTfniSmTGlE41c75r31h0+p7TpkD+qd5rdCjDBllKdr1G2S2mXsULH
nHpLWA3WGP3vX8p/sGkwA4eN0r4y9xzzjzKG3KFO8ILKPrT1+Gv2AnwN/acqwMiTZhnWy49YY43j
UmLoWxTgHjam1CD+LRjbIjHl/D6vPOb9oVn37N9OhIM+0UeKrYjseiK31jl4re/8xWLmT8Iolrc6
mhaOXssBQvjHYzEI1kA4vxkBazDeF7ATtyaor229IAPvBy0q9uyAyiqSopjtw4b5PO58LWFR0F3z
hrUBl38dTcNa/tUOxPnThwsTkeUU/mA4hX8KemkKqEpW1loHZ3GasAExfXFZT3AoHXWpA+Zt6Vxn
MFSW+ZMIuvPW5lUC3FIAT67O3jKj9mporgxnY0arIS9uzRojF0PqLj/1wuKRoG7D2bWCIfCyIxnB
88kpH9cs/SLbRkvMmbbYKVJ1yX3xMWs474YNMpTnXIpl+pWnJCDqSxBBnftO9vH74uNJL9LRZban
kxXZ2ry2kTx4S3JQ6ds1KPI96/SK5uJCT7lHX/Jh5wVm45rcMFy4buOJm8GISThLGRvt+KiWhZji
PgB7O/qnCtSOnI3mmnVeD2BN/MXG7Lf67F+/UgQv8gzjYEeahPqCT+WfNmbEEftrk5FtO9a33Gas
OHv1aZ3rxzJnVicVn7jFvzdiwnQ1W50Y43RmMLITuHRnvjaZNKPesKbEd/JTDdRlwJ2QugbTjaym
qU51O/LLLmTbyBw966vYVZiGCdN0gZXYMEClew2wmE4b2MKlH4ZD0SNN7NwxElVWx9TTfmIxgghL
u2mOvCl1LPTd9mEM90U1xtHBw3GwOhrmrjL/imbD2vBPz+WebwfsiQ1qgL74D7dStlk+54cB2aud
CJ8uDSqDLcA5WJdtuDHsBUOErYfpLxMOBlLANTrOLpy3hXyc66E/uUManBcgBBdzHiKpBdO97MwE
T+7X0p2xfrMgYhQSPHiDchLXXaKxUM2Tck3cTQ6rhRnvOt1YcKrRAMeBvW+Kxzx4XYL1PaMcPxRe
MxyoiD6xi4rltiaGqUliEuf5rjflct8C6pjAxVEVNOuDjsHx7jclQpVJrx9wn8wYoZPe9+vjUnX2
AX9S1Hwd54X8a0e/F/rucmGpmCw+ScDZpE04mM2z47IiRYVynTc4VBt7mcqEfCO9+dn23ohgGcPW
1lwgA6Z3DIB/ioCZqBJz/rISPBdNFlFjQTXgPtW88qg39S89ZxnlpDruZGQdSa7zrGyrCp5Mp9R4
39cj4pjsNJiVdgto1xIif5n9B3JXzHd96Kr0I9lz7nG29c/W1pKAY9sg4zr1qXHeNs12QwfN79GQ
Z21N3UcTM8VpaGw/tPCxX6UfENDYQU7EFZIflgwwL7Wswbizc0Kf1iXslrZKqF576ModzfyE0103
pqNb+164GftEu4azxJQsAi4qLz3RyRhZIm0gn4jZNfMZYb8s0iQ3HCBNlJtpcSC+ByuR0UHLcbUe
bdXIhEYpGnF8Q/HkZVj4mqVg0Jl+tYGuxZZLCE7esbmvPpqTdN6c2iCU1jVfp87DeWUO99nb/POI
Eu8yYb47uFrzOHlaqOtZc1m3wnqYUCyGSkn4YbovmMubYGOETQt6p7H3g+0m7U0d9LqqMY4ZP7d8
j8xuNLyHbflDd8WFaXR5G8dgn1HyB+kkw22ou2NuUzF7ef33Xz92k3FiJ7k9lJsCWmb560M6radl
H7CNfjSZpM31bf1kr8NyVp6h0U+6Oc4gcca6M8S2ogL32udxHMTNUYw4ofO759qTbaSV+as7lN6L
tILPpVQ2pB0RbxUp46Pv9pz9Om7b1sMy5LZ8dVp1qEoiSFNNjmjZhDzl0CemsTz3QfUr2ySTp6Jv
HjLW8Ic+qxsK9arenw7/4rHhtDLfO/Xt5pN40rI4qOtvpUvQSDmxcxxcpkCT+rIN/fqU7uICvjWf
U99eDmTZTJelN3mIvc/uMKI/9kcBy1j/KZSLIqVzjE8yXQZGVOWDYBlw9idpEUHuGfvE8ZPhM0S1
Ra495LgQ9Vo8eGtTHqbMfM8WHBVa6QAVxDllB95Ft0jgYEvYX+eBVaIeqPHk6gqo25DVUbDgEhSd
aX1ctgNRY4spivfV0Js4F4zc+f74iZGm8lQFmIYMve8ZTQyRawIQyLb+V+5nKnZNfhwl43DfvJPs
c/0Zv95HjOHFS5vW4WxvjzVA0hc2AE/KUuwSy3vO9D901nKI/Ty/VMO0nFvhUsf7DEa6IsDATPbN
RQrn2em2s2vn4pM5VTE+MqggaGHDPDeNJB/KL7k7ebd1M4tLFbR7MBoeSzsYL7JwjzpB1Lep757p
Q9mss7yE0sgf6eZ+Kx18ZbtLeYCNF/Qpwe5esQegE1I6EAL8kBn8rXWw3mlVuufqEsg3b5gxi4E1
qjbhYNUa/UcgrxTH4pgb6rm2G++kz/q11XhPFHDJuE99MtgtiHnaintAL3eXOeWyW00KWGl1VpgS
z2mVeae0+MT5ih2r5Ko0i5nc+NX5tsxTd5FWdW+ECzJNzXFpVrAvCixRTi+LuJgRUM1ZtyMz1tBU
+1StC+62R+syYLJItKBhR/sBA+TrYrbq7GzZp67Kp323ZDzmukvHkGo649cWsoFSt3GqCqjXwxR6
NrsjkbsgEQOnOVKaASITFf5dbT5jUTXjdlk/NL1HnDKxoAnbrdDIsjayy2o92IuPnyzF673q2OBt
gSdaC7Qc4MkC+gRQKTS68ZDpHHyIhM2DvzJKnlJjvrRyJrneKM8aDEd8IFgly9UZImWj40fuf++R
hB6wWjLa87KfyFuw8Dbdo20qD2OgCEhZzh8sPl+fz+Tc5K/Uml0sE3c2iitr7xk7nn92tPxD3/EG
W0Px5hrattuGxYUoKvzinicPrVmW9PaLuhQbjMrue28Sqd3NijqFnTSLI6iR0vzl1Jz3aeldIdQM
46Mk8fogsyDH9s/cz/Gz8hxMq5s06YqQaFDHZv9leTHPkaYqwCbV4MVIv9kh292nfBuHK+wHYDbZ
taiWT7pQ/UOVdl+yVh5Ka8we22AEsSIWDM3T2cDGFxvr0h6crO8Oa7Yo3jOEq86g82G1qrtVGH7l
2MZtUHCF+CYJ7yr7KXMtuw8zRcq6sFKqUJhctS7/YnVLc8g8h3au3tu8llGztNhwm2t6W8d1+zAC
3ktMpT6xGGKU2hYMYYf6A+Mf+3nyj8VZD9ArVpgbQ6cxHxdZBeeVxXa0GlzzS0/nmDvKjzLTXa/W
8mRqXQN0XT0vflAkVrqtHKeO+yX7MeYpq2cne3OHyboFZd4cdH3pDhhxuLWWGv7FxJ5OOqXxNPvF
HGr2e2u34lwENvIHazyNqZVjbDdUrAOeuOUpgYWmmb320y/Pbb7LLauftu6mtp5bery4U9qetq57
bz357plrcVuydTw0vUXYeMv+rp+AMyhqvJPyzPnq4AAjMbT/vlXYTedcXlHCSRg0WnApdPF5NL23
Zp22q+UOjI0z3Nc1y/1y3dRLZZvEiZZmnwy1VhyVQ36XM2mEaSLXiRFQbtGULbg0ajfZCK1/CQAO
MKb/4Jo4xY1g0snFHkg24hey8N85jvxt9vsC276xgRUMLMrOvgJWVP8wjFI+98tKFY4H8pirzjvk
mQziMc3FUSGGa8dxecZF6Wa2Aw6JuNURgkjY9AvKKA9OTu73b2IxOiBMaXfQ901s4RLKbS3lNc39
+eIY78TPY/Bp64829BnwL5t2wgUoQtAa7tmpNe95bOLJNe1nkkJC/DKg+S13OitcbxGErPqY6lkR
EztRhOyxp29dwMZCeQ+bMvNXzK3ZpWjoU/zqpBdLf5n8LZltezp322bHYmIr/huVIfrmZe7WjVCi
tSVumypKbm8lovqzC+z3aFenyZqsD0u5fQfS/sHuq/JesK6OysGhz8Q4fdxoK0VRrB9dJmqh3h8s
H71g14keRccnaJ1gP4X1084q85z6guVuRd6mPhLKMeOeF/546+dG3okv+izYJR35QOwTwjyAMKX5
1ZnS5kIab6w10o17bVVhtbmIFLXeeRrs9YPdSOK7hVbd136/rHUWjHNu6NHcI3EoM9SsTeN9D1Qp
b1laT6dSiwckEKdgLhbs53yrCZ1P+cpYxpvdgOe9zBQlWRhz3L9odcaxkJZvU4Mntym94H01Ddxn
+cOYl/175X8TPdbmSlfLLevYLSs3FCw84lql/o3InvXAesQ5ZTp6owbl3Er1mPSZqqIS4Eu81FlH
X/1S5+Jbn1XLo6z597Qj3ayqB/oI6NXROI8yXjQ6Ci9zL4uPMsHNXf9a+fIBxdexHZDIVO1qXXka
1lubOaFVTt4dhpgPuIj1kB0oUKIuZq66MZ410AGPelvAPWj59MzeSTzgGonb+FaM/UYSfON88iqc
2r/1I2mXfhRYGs7eNJ8ro8jvhv4R5Ih4NACpx9VMCITvadMDhDU00ShONoKirlUdMBcViIK5RgOA
Xyc0TihOpzmPm2qawHN537EjAwfWIOdMssd71TI6HDWu7tVzP2oZHorWrxNVB/ZJG0qfqqP+nO0A
nzQzUQ1ayBHaLrjk3VDyF94MzoYgw52fF344ykVCAe6ro2cF3VXamEMWZRNrObUfFMxlR6TXNrOz
FzU19Ckk54ZBXc/x6C7bKXXIH6j8Mj9X1eQl7Fg+iU2pC7IT7TA3G9QK4bFkX7fsIOqdXMR5WPu2
OikNYJpsDL6GM4TSeTvAPlNRamtz7EwO6AXEi2e2BtlJTJsdMhUD2CY6gApzBqA/bc1LOi+/tNS4
+a2SpyYbKCYXdTV63win0U3DLhBp5OYzspnGYcvUId4rKvtztaGgw1qwfKr6p7T1sreyuq1FO+Hn
W4ynvBX0v0WZjAsMbld2hNJmyxiXHgIuCSo2hBuro7ee9Od19sIqgzC1Lrp/0ldUJFBhmthfiqRe
suzmzlZ/UDgIE1RfPzDGxGXBfor+SzQWb7xvvXoBJ3Te90cCz4vjhDgiRKLgfEU7aiECvCxW9rHT
vQe9aU8l2aBHb9bEdZppFs0S0Pn+t9qz7VO5CvMVaWnGiDDO+bwfDa8NK2+uzwNfuLDqmAsVHWSS
TZvkhbf0C3F2v2Sjz0/ZChG2M8q3EuLJazrmN63mrHONsMtVYoHaRBUrE8+25kRlefnsq4aDZurh
cfZCXQEXNIcBuzp1YlpdpnmRR8EsOBnG9os3T/7r/G391aSyOtkunQnHaXcaPb4DnedmVHH8UZoT
Up3JWyLpM6noNWQvxuAmdV5Yr36wPIoCuU25/1fhSPh+vv5YuFZ+ndNFe1Tr9y7VrJjFQxWL2flG
TJYfZtn6UEOEc4zuzoaiRYHGgrUBqWFSVl2LqQUzNSgQVumMzq6++uimrhnywcIMMDz2gvbA/GxV
PHnKoxXVXTsZEevGxjI8pE13yz3+4aZRP0wDMCmz2o9Yh+ksS3+LOUijYPBsSdCtfFNopc6ljjbA
qsbvJV3kYdXRaG5jtXzuDH+KPLPvz+0iEH6Z9Heb44mwaLT0XgXVzYWcztEenNLbEojptozvgqf4
7lVuf+5hwVtjbz22DIKZMqR5ugCVaatI1hqY2jQNhcUsGKUfaFeGoqvMw832ocK4QGF69yehALQY
BTKvpoKgsaTXngVW5FTeO+vhizlWxNevH7p14pVQ68z8KLEAu++bM23grd5Agbfrp9Ecj0TVPq3V
SEtIMIlUc1S4TNBFpiVM2UkQWd7rOrspr7vnlXp27XF+ASIIDC7QWUE3P9JxKo/mrrekAG6K9bWs
U3RJREWE2rz383mbAaCzSO3ewjVIg7DX+I5tTFVbUTBjoEQJjbo7YN7NYYnpePiHH+1ConEViHBc
pTgyh33gYPjEkV2ypcPBzDtWWjPu+zH9CtTm6u8KQIUm+aUK6kM+rBfkTQa64DqCQndfObvAG+L0
mJjUmi10w4mxp0WIByrM/ttiyj03N/+QD/OVlowDiWaNqlVoF8jKTz1aDEMsP4HS3Qet/2rsKA/7
0TGyi1MspwbqIxyLp2H4uplE8tpEEIjmUZ/zr9DlIcyzR5KVyf7qp5gr7GNzv2AxSz9prndwbe3M
S9vlPcODmYGlM9zlgJ40O6LeAJCjA+o1tD2+Tq6o5fgcghCULshIDR0xijvkB5nBIoQUIVTMGnXn
MhQJUyPePszS8RAQ3I7g89ZUOfpGXaEnkYAfh4orbdLNUAJzhAtkI1oRoVttP5lSrFz9+korWNrc
3j2rv+EdHEoZBZr4Jew68uZ9TOTrnDf6seMOiIRfeTF3azgXznSeGA8KxUkoPfWQ1qRN2L72TW4z
5pegvVUEtvy+WR3vtXS8Ip7LtgWF2Y4fta2KVwUzovKch2ER1sc8EJ99w+HFzW5xTzdQSSnqqw+z
nWSj91WS2nHq0iF4MZZneptnIYURL+1I2oBT3NtmnELLqcWpdRlAdUYIqANtq4N0WW4PEwukB+Ex
DLf9GfEILaSx0mEOzXCx0GndQWhxrXmVGeO1YfsgNIzF+wCzdfQ5aZ8zWfuPupxjBOtXFnzqns3o
sPRGjNehvC74QI+zOauYlTPafT6Ao9ZJHRc8uuXBA1BmDkjNVelcy9lPHzajNe/64j4yNlhiK1dn
1TjqUa9WQuntoozXTdRJbTCJqafp6OecvozPm7Ot06GOqn7KZ76D/bgQtOAVj7llQOl0sruWGU24
Iw0neq5k1twOuc4zAqOUQlRz77k5J3JGZuUoMR4V3Rn4S0CUBaxxd8r8iBhQdZjJAsKGEBT8Kg0N
ig1Ztedez1YWgTgkrmN/pU7TIXbxrTIcOsm85ZLsUN9UI3WOB0TIrsGBgvL5MWTNq9e16UPfp9Hg
6f7N0hJkL82LdJrD3D1OzKMYMdfmgaTdCs4QP0aOUHFUdiZ30j01vntz0mw7trYUnHPFr8kVHzlV
0xsU1B9l3yRSyuY4Zj8qo3cTW83Ty7LY54at4hFTBpq19sh9eWYDuV7XRcWNpf+Y5gpbrLu82Dzc
V5IN3wkWigtUZ2cisBGIO426Mat6MAAENoNYX3d1Ve8tJ6CQ7lmY0VSn8jIa5te+1VWU6XZ6ZP1u
HmROC+iks/FsS+bj85gG12pVP/3CqJM2o9TH/f3iYU5JWrdyjwMDQLhNLAcKWEWTRNYQeALKClDN
VwdrysAkG45RGU4tWqbGA/eVlc1RVZINmdIIzwlETHkLN7afDilkpXimGC0VlWqF7Ipk4MVPasZz
B3TxGdLPifwX7FaR3S1+OI8LbSCHT11YdzT99dT6b67eXzSnFcii8oF9zTeujeyeEbncBpsPW/An
vZ8MJYB8ni8Gzf6MvyoFtZOlbRC7KJaZVRhsOHygrlSB+C20d6vVzEdvLhqolO0SBotTHgK81PfS
d5K5z8yo3rrhwOqKQEK37QhTFujF2gBqWvkotr65FB0DrcFBzsqAtpBNHleZ7ydbVQAbrUZgc3J+
GuvgbRvsC+mDXlI53XwUfsaUkvXtAx6fQyUqO0ZXOIdZMDLjzhFtKxyDEtQivzONM3YtR1lo8kaV
M99wlNQBcC2VrjwTWhcKAxl1S+7ZKGbOwa4rWDhAaFTVFNkN+lXYZ9/67XHWUOOjP3ZjXJLLk1uI
6rmaWNJUmfimObLj9PKGfcXwNhE9Ea6NME96x9mA1zBikg2V0+O7UHrWgxJ5GLTTtwq4xSN39HkY
7fzRsvlHpNPTrDrIiXavRTBlVAx5aGPiVSDZhjNpuOW5k1nPLqQOp2E6ooIHkkuoW4gZAn9TL16r
hu01cPvn3WMVzcCRgo7olyDVkVdnwHjl6BdRVWnjU6PnR9mYMXFN6lxCKaRLZN6YVUDlkFCnWdSJ
8t64arwpCzvERmZ9nBPfeRkKbjem+qQiDhgKEEEmzBrns07RatELnSwpaKKrzU/02VsZZX0f/bSn
shry48C+8zqM65ds4lEe8n4+jXc8TEXiWuhac5sHZmHVcEvVrV+C8ZU184BkYKmPPKdXuS7I0Mbx
iOB/SSrR3HSRA2cdh/OYDf6hBPRB5JDxzdC1NML6ZBzkVoJW80YU7mqMKuobjjiSczLji+0O+bmo
wep2+oL+uPPfG5NvJb6vB9Hz78X0si3HqaPQHsz6UltllZQtHDjiOmwkp1KPHK/5njbqq922R6HW
U2uI6ViDu03W+QIUq0EjO0at4eG5TDV6Kflm5s2SSG95K1qNFWHStMV4ZCYGV3AqLD5xV7/QQujY
L6oUZ0D2IOi+sf4FL/3KYi6nYLEozGKOGJrdeevQ4i4Ls7Ug8jWs8SVz/i2T+rM2OfaDh3TeR0LP
dmA6Dpg7LpnvIKSXKO2LXXPv7ep7QOY7zdCIJwHcMaURPxS7Wr9YqTCoKbLyM2Cj7Ol/sHcey5Ub
W5T9IryATQDT6z1ZJIsscoIoC+9NIvEh/UP9Y72SekZVUkvxuic96FDEFSlVkffCJE6es/faUcrB
mInZWbm51V9CZSGLDXD2XNy3UOFYSaRzUQV6RDxFuh2BGIyfJB8lRgJXOwos7S2IMBkYLW6DOkqW
PQ7PhgjeeD3l3rfam2l31Kj7pfYrSO1cYOOHhwEzgwrli2eO1Lauxs/m4DkDn/OEGaPElSHVMDBC
KFaVNmxY2rrh5WzgVI+dY9bGjuCly7NHUPu3BtdHpWVTjjaCxOb83TNp2S4hbT1JzzySfXtwY/eM
2XvTBgeVGvdRB4Z6aNS104YTX1tPKjwojTaj4ML5kmcDTGptVOlwrPgD4uR4+hx5udzAjLBPsf3F
wuPiG5TnzCS+OPWTZ5ckVQHKU5cFKSxY3XozQDWTQuwdaecXh866l+YeNVmwHyuJwQanjZB3dWG8
0bGerk3Tb3wU/Bf2b+VKzjTrW/w6tTbujJmtLTeVwihQwE8gjSgqaj6mtvwAxuZCwAVUJyRh5doX
hD9o1kahmufqxtHmIaVtRAyl8iP70itmvGEr8BrF2nSUiuWSSqc8GHkxryTrwKpkf/40ROLcvduW
tIEJ22R1jLzeW8dR75QrZaWg57Tpadb2Jyi6po3chrKHFFxtkfLonfIr++95wxBqTNQhqk2Phhod
yGjx0L1pu1WB78rGf8VOpLkO2pKltDmrm/27LkRoZHTauIWDy9NWrsWuiChv6pujbV4+fq9KG7/e
5Uf/lYr1mn7tsMT9GH5Vn/4kUf2/ycTQb+f/MRmrD/vOEggH/1LFCvH2F/Xqv//ev8WrOg015P5D
F4/cFDGS/BeOByEiGjzM68LUQqR/i1eF9Q82q/r/gCgTbJfQWfb1+K5rDf4B489FBcu7Q3ca/lc4
HutnIaRPUxatCW/NEb6LbfpXDaJpiqlJ2L+tzSo2gYXiUhFhck6crlvNSwMOZi4xF6GNKHoaSTwf
Vi4/8m/Ef39wpet3AZoooD2CnudXdEKSu4ukYDKwoOh2SW/hS2h8ZqWF/Dhkwfw3kro/6GwcnaOB
ihyVoWkyYvxZiTQHarYKlpeNz1T3oO0rdC4w2fUjreoYOre2sFQ1g9nfXR1/Io/9A4yB3wv/SLiC
uQrEgl80lx5yuMnR3PjK+jF3I0qWtESlktlvjJjPOfF/f3NcrT/7pJxZrRwMUIr8SikQSF8trj7E
pJm5XcZRJyVH5yIUWHQgYOiW4jWtMTLBwhzT6Q3srUBzYX+ehp4aV9j3o/Lwd0znzEuPrk9f+a8P
yZ+8QY6Eo+8C30OL+8shcWYApl2dJZu+fofyQ8WdKuOWmYIdsLdelvpBRn8nAPxDeC1XPSpl03Hg
pMFu+ZWCUC/wIhMk1psU8sHea8EdLREP37TYCJkhOU7MbRdP1yB5LcCG/x98ZseCx2Hxmy3/13vO
GZZASJd61MBJhwWIItXxc9pECCbiMvkMiTvkifDXB/qPekz9mREmcNmhoRe/guqEbbSU6G2yMajH
GZmCoPMgJ/uD+GwZnVhnbRbgPgTTp2/5uaRzhJ9rN3v3y0yI+JSAeotHkgv++n39rBh/X4C0my6A
g+SYHlfjz/dikfX2OAZ5ghwUKRC2wYcqwU3py3Baj1LcB4v9bYAizTj4b37zn14F3I1oTEBU0CLR
b+13gsQEmncNNjvZoJidd+4HJ/oyF/OLhyIKVRCbBpROdA+fMNNnf3M2/uxT/+5X/wrPQ6cwV0vO
rzbscR9JttpOjiWpMWaYULR34aTFqyTFlmUb8ce/PuLWnyxDkBlRFzihxuMIrcT+3ed2xwlGAG4t
fNBZufGK6TLZI1MMR1yszvnBZZDF1s10bMnVAY0++9FWkbkyAZ9LQ9y/+8eWhVSMnuCjv35vf1Dm
cpF6pP3aCJ5RPf+6MseShs+UOMmGAPtqxaiJVmo4M8DISvk3D4E/OwXAck1ypKGFCPHLQ8AIJIDw
ZUxIyAmP40gDKBgglWc50T/M6W9Lq0I2xO5bG6h2+9cf8w9nAAILZhGXRzv/4lnw8xkAjteCRbQJ
uxDZsH0Hag0WYATWWQ/SIqv1b1UcVdOfw3it37BOP8tvMRoQtYqUU//zByyKKjEoBhqdvNA7WTrM
6bT0ngs/2SO2+ZY202fD0TubpVq1bYgGJW6rNWtztPWa7KmdDGuflcy4KkHe8Nx8kKPzSLtO0sAI
7J1VfsDLGe6Y7zUrsPLfyWGsacoO52Hq6TcllMND5H8WfnJrqvjOqr0XpBwc8ClDcolD3E2HZFtY
cNNFOPLtqMCNoXHYzH56bYv2zRBsHquQKfMYbieV3hgSgGs16vBokzwkgwFVtInDBgjI22Bvrdhc
jiMOAazlPq04B0ter4bvJdEcO89WMPhc4waAne1Ew2cda2p9Y1xOgYHucUR8KSKnoNU5j1u/wDua
djtRLcOdcHFsFv0ZpYhzTZ2ENv+c39LKpidenDARDqh0F5R6pcQPD0v35CWvZBhUx9z2f0BOK3aE
QVVr8gqJ6C7EJWLqtG3j2oVFmN0hg/jhKd1Iz16NYK8MaUCxog8T4I1XsQvFJHfbjSMxTQY9ulRy
gJWV5BufvLLWZ5SDVKFZ2zP+e6Ruhwkg+tKOOzNeoPpPeDp6373aKiaYJkxbGpqJ2KSTACcy/5j7
5aLQTG9nmbv7Vn7FlCJ/ux29GHOl4/Gj6z76Pqr8MMThczsKMkaCYM8TdQZqFDbE6PCs4Iv7Mhf2
oR/zaJXIekVZB1abjsN6FHJaeQb6ryQh+tbKJMimxt62AN4LJAB7FZYYuu24REQqGIkQtjWjsz2b
LYJusC98jMLd2/GhBgK0YjoC9l67Z7wRIUpBw27M6YQ1NY0UHMtrmp0EylJoYahviO6JxoMP4OU4
+ene0aEDA8rLDRIvOimNeV+V5WEUuB3L/GOCJHnXNdc5GQGRFMt3lP8h2kT/mGResw8y7KX0qjk5
oU84lqF59Qb9BG3XNVX7ZJot3NnRxUTNGLHVpS2BFfTCm81AD8SM52ZdYcWIQroOVm4F6GXKLTkb
MAmt4hL3VriZvAmdjV3uBd1m8FLh3WjUxwqfI15sNuX12BwHs+EnxvteHlSC6km5ajWFcQlTPkAO
nc9npYZniNif63r6hsTzg4Ui5ITWuNGOyDZO7hviVGCjm8lG4YmgCWldwyr/Vuq1t4OivgpUPTKT
yda1AWWEio7h19Sj6gqiU8G2eRjDFXkkHrv1d72WndBJEDarqnBQXWNkYZTfIBMYmcd66AOVLGNA
/PGdjZRjk5O2xtI7fXivv4mqLjcTLa51bMfkYCGDnty83LUKuZD0GwZ7DQ2m0HgzjarcWfjgTOIO
CvqvleHv+9BWW9fLX96vXxsvzIqKv0czi3k9d8iwLVIQBWOAPKLhpCWyRxZ9bh0uCbNnPDKNJM84
Rvw4NkhtoMWsZUnWGCSpt8YDeUO0pr+GjbHu4TocIykv0qVmdsKGGMx510tfIt8kogtJ2KUjKz2m
L2ZI7g4i0taRZKMDUpBGRUYy1fvhQmVrHYISG0nDpCw1maD0TfOCHhxhf04Xo7Q+etSJZIq+YIfU
NnI1rOyuN/cNs9Q6q57LMpk3qeUyB+0Jz8oFd5zhQNlMBwrdGn97jn1hHy5mjDo9rrbomR7kVH4q
yBg6k//xuZDwzNDNok5SHtyBFpSBx7lfrIiokLEPVzUJJ6gY59d0YSlIZLm2MChs3694HyvUeWLV
KEd4jeQXuAYdN9gUMQk1jNqIraJ3iXaF4ma+hJa+nvSqlBgzbXGr2au5JEjJ2+cZ762Fli0s3NA+
Ka/runBaIsBwD5ISSQt4ClcloWfbYW6bXWIZ9naRX2MxTqtQ19Uzio5Nbc9Hu0R2McNCQkU6o0G7
J5y73SKiCTlIzfPERoELxeLmxg1jd2e/7XPdUOWOqWmxoRQZm3k1C3RERgzWIqeg2FfakqFAFfgq
eBxyhyZ1n3HCTxOgktMsPskK4NVsoMd2Xbs7xkROsqVkKW7S7rnpKnuvfjQ9IjSDEMRi7vx1oasd
2GUPvU+gVFj358hrqr0hX1UzfTXHRZCjgLO+HtyPCrHhfor8ep1H2RXb/72X9eeJZ/d+FEVEHc/p
xs9HRNNCQkbA4zzxGh7DWY9uykZrnswMYt8vu7hI1dojskM2kOD0MtyF0jlPVf1tLvGS5XN16+dC
bgg2yVAWEkuYUBVx9XBQyuAcFMudFQBQp20xbB2zIDZH55AY3kvmpM2mqxmtysC8vZv36zh5G2MU
Bkr4FdKf+4mkTbJN6qOlHR1ohDiUwY4xvXOY5xAqhfNVGUxOEcydFqvONkmNpJdYvPaEH7g5KQQq
Oxt1LV1eCGLobQt0t0vHiLydovTM00MJ4sWSR18LdU23JvZKJA8OKSbSmohuovZvW+O+SGsWZsZt
qC+QIwcoiOMiUviR0PyNEB2PCwPvJcSvqwh/vmuKzj8lquxXVKffvIW0J7VcpyL9EAZNeRyr+nvW
uMMh68bkNCOPSN26vCv67uAvwrxgP1eroRuzLbpPAA3lfR+GzTWWlbym7pNdzx+UKNtPbUXfeHbp
/aJEACzpO3dDa7wSv63WfS2I0XC/h31+N+yY3jKLAX7wkd55vl2gy2C9TfKTW+AwmJfh7V3m7i5M
lqG5+Juwr8NbnSmT+zJb1s6In8ElDXmX1k1/X5YVMS0lzyY8vQ2iGBXu2pTRoOMbvn5qkH8yW+6d
XQxbD3XYJm5JYRjdOLsZPJBvwLHYZzLZvQhxP+habMoEaUlsyi8RmSVo/c71UH1xRy7jdMysvVni
JJLNjByfHRcAtvjVdutlvfixZLHkLszngbWY+srtsAHAY3h02mTLET6URmfzWMWt5S1988CA7yUM
vPQQEqFxiXpjPqaNeTR7Tx7bSYbbkadw1nTxo9e+MHeSZ1PYx7rz1LHwChCs+MdXXeN/AjVAwlKa
pHuorCt/QhoUVBxAV/rLtZnmf75MCxGoEbJVcrr4b4GduPRm6ZmkBt6Nkpk9fIx8OHhmHVNV2Tb1
UTLssnZ0799fgllLIaYkWLVVQJzeWBjm1RrHnSQB7rc/srAfOg5Gt58mI7tN8fQaJtVTWPXdcTGW
p5a0ul1KZJYtUDpLZZHomN27dWo8U4IxAVYfsBtVB3eOaJYjkTnX2Amw+6Fo+s+3ZWsu3NdHr7Sq
zSSDZCvZqFytpblFQ3NqTQgKjOrQFhvHfiF3O+iG1zYtc4B2uXpMvbQHhCbkjRybJzv1sB+M6W3w
iC2EwHIvc0kEU2h458L+KJXfvFiS2tkwOuZ51di8gLxjNJVWJBPMp6m1w7cQydJcLOE3MyPUMC/c
9mlIyBIq8y5eVX2ubtgnxp0DnOwO1UQMVCaM702T2PpGTO5932gxcF2Tqdri4bPCIGbiiDytyKsL
Y2HzEiY9A5j3L99fkP80W3KK7x3ddajrfvgaU5l2RI29WbkstnZke+eR59gda824zqBLwvpjho9c
p5VxG8NHnm9+HLZvrg3JxIJC8jAGRr0bynq61HSmTiker32SleqexN940zSO81LG4mhUw3nJUvfO
FZV8crGhBUZ2encNzGFjrZch2xigZVcLXnuMsm5BJm+YXTNYWI/9kl/zoT5nPWYl/qS9N9NQ7EJE
OG8B4KIp7aNNqKVnVgwnB43owYyT8t7giJ+pUhFwJAkhaHUyXfV+6tkO5gOR6tND2Fb1x7z48v5f
Y5n6dzLLnkf9Zxp87OdMFFg69bdqaud9pbWMXuq7z3U4mzyH8+XQ2LH7PHkMUMXSEKNazz5qXv+x
S8b8uUOee+UWf6CuKrc49/ho2ZdSOm8JGL51MmiK3JLvsxBnwWCpL25EW6hzFnMTN9k2w+XP9LC/
vl/Js7+LaeadUbaz58rHbeR3iPrzBPOHO1xVP9gHO5CwRSJ32ZhES+GsEIfF9yaoMQCS3Da8dpZx
nr0lOb1/x7wu3tAxwM+lDTzv3h2TJgIDYpVtSZAns2upggdWtE92Tu/UTkeWVQuhKyA2+mnVa+1X
IBgzK71F4VODt34bzVl94VJEvT9tqDKo4CM32uX5/BgPAzl16kuaXNiqwi+yo5uadThtlLG/ceSW
icOXwjPKnVe3bwEJQDuy4/p1auiBkRu/WHn8IU6MbAeIs9xSZXlvHiO8zo4xwwQRUUd5eZpELJAV
ZsZHKzHOqSzsz/ZIEBkNSueIwOXq0ZU8xnb54KckW/ZusneKtNoXvU26FmcL+IQ7JB9FNl9dg9XE
VJdU9U8GjuaiiL7wpPtRYDXAg7PgijK/hJl99fu8Qa8u4fVy6AMr7w9JjJckyYtzZ5sgrRBCGhgy
1ypyD3KkM9Zhb92WJqd8qPElBVk2b0ZprSUfFzJ6eWjrFERQVrkn02v8Vc/8f90R36um2KO6iSib
jepHVrPhNygataGtsek6lD5Jl2jE17AaMyTUCQ6nUBG4CtpyXWbJOfCigE0PZUNVYycJDLaSzqxR
goM7k7/q7M3OBjrmt0gb2nigY2h2p5roHGska9BJmm410m1NaLqte+x/a7q/mGOU/E6dpa6ulX9F
+Hq0B2/CE8t+TPAH08Q10f2wL16a6mO+ZE/VQwRN7BQZEyQ300cqNdTVIaXM3099/KIwelxjf2AZ
5cMgAin2jOeJ6rYBixQbFUMG8zOnRZPiPNUT4oBscNWaWTWZ10yhCBlecCZmqLiTz2iJopOlIDLa
JvBZr/0qqxHdnpNSfiIz5VHzcYjgzRaCuwL7ybZz65sSSKOpbIO1M8kLHeRgbWq8Hp68Y1hkyckk
izj2HkCczTsyUDJSCWc0vHKpT7bMHhz8b44ZkQ1YxViyY0w5Lfovv9uNE8xJgC4XTLvTxVrQKpYe
W3dhneZweApscuS8xF4ouMvHvCIJOXZGC4fZZK+x6P5IahK1KzF9L/VHLq1s4yR5h3mJMrgkkjIJ
P/Vt9sP1jIOZZM+xBRM56hhiIyneYbwWq7ltg21RPOI3mSAGVE/k7yWHpMVxaLvYxH1auLIpd0Gb
vVCEfCkaYhTRrO7LHn5cfKvSNSTar3HTnnsnuVQWwj7XhDlWLOyY5aYgvg7bM8IDs68gSpH3hUnx
2cjBlfY+SmDDkEckqEezEzRNjP0wpN/NRZroGeVHUy6A15JUsf0EphQi42IjMp8Ru6DmxvKGrTHd
BWQCav3WLSH1ejZwrFmI8KbWuYZEliNJMV9Nv2MFs++VkgEi0ZF4U9HcibIp13Y28lhDtegqdKTU
zbV9SgdghC0xrXlm4iR3v6BYz9dFOXxM04yGC5mmUVDANDMAwxn1mQ0jicvImJDzx1+NvPmgPyQ7
8c8iuqbaOVWjy11khxLfrg71qN4A/6h9DyaeZnXDop3lW68CPbfYBBS6XmqvfOOS9eW8nVAsgXpb
dykObSgLK4tIF4Rnggs8oymWjKxWJzOQL51cvkXj8iFB1rMZR8FqF/5gdovAw0KBFNOXQ0PGTepz
deeL9ZmFNd6QPZccDbh3+6m1znZBpGMxYNhNlxQpkHuDJaFWB6fmfagkfBpqeRERbYfOrB6HW+GO
+aUuwo0dFN1KXwutQ9pdjrh0NbEGk9O96YYa8Y59cFSEizfagsJF51l+DnwzXM2DW+zxLucbNyk/
N1kcPKXOcKOX/hLV6kPvN9elGCVyZPyPc+VziHtINmnPTYUPqcGzvqun5NmVrCwJfUaiEP0HFHXf
ZiO8yAQjelG8gGA6MPszIe8gFseE8IgYsD3WWkg+Da+TFpaHF66m6KBDm01VXtK+Ma6mlqLXWpRe
anm6sLVQXUvWlRavz1rGnmpBOxSCr2jHMNdpsXugZe81+vdGC+FzXZfUWhwfxajKeAfp2oiM4oYK
Z22TfAkV8DZqcT2zc3en0Nu7WniPF/0l97s3EeRyb3R4z3RJa5zLd83+oOX7iRbyW1rSX1DAt6nd
HgMt96fvevXw+2FvvBEWRM8RZ0CoLQKVNgtI9XXU5oFE2wgy/ASJh7GAzYDzSFmNzgjXQa6/467c
NdqQ0GlrQqNNClMFUjFOMYm+v4A3DM4qwrJYz8CjRwK9D+Lr+EVMmB9aXBB4HALyv5p+z8HNT602
S0TaNlFqA0WmrRT+TNUqtb2C+fa0azqjx9XXA54Cx6rNGFm3odlxcdw45Q2Wn2qHPrHZGtN9a8kf
Qjs6tLUj0SYPrOnZttXGj0xbQAiIXcXaFNK3W8PHJJJquwi51+4BhiLZXdpLor8S2l6COB4SOTpr
5t03xoTO5n1znzWly25x2YDopPXQ8lxO82qXBw7aMqlbhh1S0TREcTQnL15bfBcTyaS9sTi7LnG+
tXnx3M3AmNqcGlpOBJEqOe5Y+XmGkxqRdMSfFPXdXJXP4JueE6y1q4weeU6jahcO9atfDZupawgy
D6MtOlLwh7UgT5Zj6+fWeRGpeZDWa4x0eYMX/eClVby1p+AcdQN69RIctLdgvhwd21j5MzuMYExz
Hicoj7PE3EuzcA5gNboVgPeVVdMk8NvQ2qloxAGL0WAe3TNayGfLmy797BQrt8sEd7K6OvOSrZxZ
YEiKH8O+OA+ZRgbGUDBzyLKKTHnfytp1LU1rT3jQnZqL59lGSGy5l8idb30d1ZsUv/eKQTrbLXb8
VjKcgsBfxyAa94oCxjFb8zAS0OLOsToIwz2qkVIn4UZlqrSqgwh73VKra0F26Zr75GLDx9n6Nt6H
wY3pzXoLcb1oJtDN1heIu6u2scjAHCnSWDOUCtu131pip7o4YwjiGmBL3YGFhjDmFDrf1shEfkqq
9jDB07Vxnm6h/06IwGHbi02fT19oWTiUdaDIZ6dFDfbgMKo8h6AG1/0w3MbGIBBwaJdjZOtLReQG
myGSqo0JoHLsvbhjfCF1GwNkiW/Tq+u3JSZttgzvCJVazVQN+pTCPWe5XBcGemEC2Moc7CVWcaTl
2L7Xukn010O99+TAXyZsFEpmAHGOY0YQyM9TvWYx+jhPeMYuZi23BD99YaXeZ5Usr62+vRScjXX7
nFgDz3qvxizKTHo9TMY6N8ezBdqc+hD/e5ovFYS2gSZoioGX1vFkck8p6XVbUSfbeQzCNfXIJW6m
V/3DpAcCgFLqgRTSdhhcsp0RFzCAQr6W7yoJEj8rhiMg+e81TfB1OHkfqOUw0atzT8OSTNno5HgG
4luc36t4giyNWs76ber5/6Vk6u/S3Vxy0wRD4P+9lOx//o/u+5eu/j0G0f/X3/qnkMz7RwC1iqg9
G80K4hUG2v8Ukrn/0BIalB2u8EIXRuJ/hGTmPyxwivx2/q+Hs5lJ83+EZMJDSkaysvOOQfT/Gwri
H8UULj/csuyArMfA5f39fPEHLc1Dhhq4AlNwv3ZUMvkMyEz3aZdaoJmZ5y77dmQmTDhhtO7+ltj2
B+kAbwCtnOmQVGY7f8gjhFKkc20ZeJUya040XredORCPi610MtK3cRo72h/514Bjsu8hxq/akAlQ
4fm7vul/hKRibov474LGUPXwwX9eFThtDuN+0h/MANHHzwdGLcyYZqaumyw04DcHNu1R3UFgSJ/d
rEYjYL2ErbCmhBjvvBCPHO+QpISxOb+/9GXY7WDUflg0bYTyds/FMJwiTSLJQJIE7OiyfvhBAlZD
RDgYXMNM7WsEO2nYlMZkXhOyfsFJTbfCEie7q1OigeHK9t7wpSoV8eJu/pLLhNAA9N5sN9jw+syi
RvwsKx9dyL3EZQCUSTQNkxuThZ8CMz3Eicfowk93TURLnvLte1kBoMOatG0G8qhbvz9y7uuLEWXf
+THrpJc/vDj6HgwIXXo5f6OR9ljisDlA14c08QxECLvLBIKjFijKxy64+DnlUjZF0bYcCizIBGif
OlrRKYUsIhWnuQtbB66zwKRM0kJ3gu480m9Jww8uDrXHpOHv00PfOrWhaK+77o7p5xsTx/KjEGrv
j/a2MJ3PMFHGQxdhDHRzhlRlIa0j8pFj5bJLqxZr3nfsvwHz8hy04MkPc7UTPsw/mX3wGLVr4bvI
H+ql3ouGLjlqgmQHHWmXEhaWy/Yla4O70mm9I88OA0W7iA6d4XX7GK3nCpl1tAW1sw2rOsUXErgH
X03WpvaTaicZrCssOFdvNl7DHOdjEtxzQQ9IlALGO/Z0Le2R7AzBeyMYG1cUQ+d6moqroUmgU58/
Ql/67gfZ1dYhbki8jpZMFDvyVp3ev7LiBgqDWXdbw51BQ5vlVzd1Sa1vpmOcm+Igh2S8Ybl4RQi6
zmGNfosb64F56XJUFbKytBg/8vSLty4P472MbdzdETbyXGGZDJUPYjlzGORGlABpcko7I4Cw0Co4
R5uWkmQ94t0we8z9qe3UmzksIP7W1mPu2Vg76bRtOjMqN44qBbru4N4s0m9eloj7RtVsicJjL6Fn
B+bBGuAYNRbOT3IZ5BnFhklkSGTscscjlMLBpylddpBxjpdVDd4pKl2Qm1N4GcflCzvUIzEdy3GO
6kMX/FimItpYM6V9kpjFObMn6BeAMOlDwUbrE8ztql/mO26o8ySm4AhqEcR1eqEYyNDL5y9OlZVH
C10/BgbvTGhUebINoDQJLFTTq38UMRvCPICFnTiTB+DPnfUHXDYiSr8nbu1D2wmCo39J4zk9h050
FpE6z0K7uLrF3tfZV2X5j3RXaXsYGaks3eRch6x/G9usPwbueE2rYjyLBH0Kdzu0Jou9n2quHrgW
W8HiUkm3h9M83/UGkO3aNUABVgHQtkU+9Y77Q09dagvuV4g4bUsLHwM+iRScz00fqTcX28wRSRNg
JKYdFIA4Vboms164XpNz57e02ZrOxCzqqE0WF2hWguIBOeIaqcyjO3JBBfHUbFWIr4PJ1JHN/a4G
+7tp3QAjdxHeM4R7YDQUrcColdvcLV5aK6PMMy0K/PPAmQyXzlstwbQw7yN/dpzUoRSM21vbJnqk
GT56tf011tfSAIBocqudxZzZS3hQGPaCw2UWuLrV5MEi6a/Sydxtjq9j7S4quCoyLaw6YZZJv7hk
pnpkIARYpjoXwXgIqM/w8w/L3eJGL2mYid0058tp/vcLPT26bxEozonrsKi/tzhmQRosz2KmH1gl
59BbXoqlJdnQtFasH/m+w7G39azimyS95DSPRrj34O0fcUJtEqRlt9Ca7JsZDP6paI1Tg/cJg0Cz
NaFJnt9fuu6UjQS+KyRMe2kVT45zwcuKh5fAU2WwyYs6C5UEAJwDIuCx8ruDFSf7Ic+aNaouiVXH
EJcirP2LWYibXffYFrjQHemQQF+13cFZeg1UAksSVtYrZOLmBq70ocys4JxOjHnThi3oVKn0bgbx
vGnl6NEioKtVZdkBcmUAitCNeTiOctWHCYZUFpz3acf7S6EUDdPCeB7hXIBuI4Zxbm5t3wbrNmuS
DQp6CmvTtm719Grjcxzr5pzbnqYZhOziEn9bJmrnxuwW2STGe8QU2Lhr8WaSaZCZLaQHgiQGs167
AR2JOp6fm6Ta9oOLWiaurZPgjqXrm4evnW18CngGPHSu0xwiuXzKM78BYl6lj4Y3E8vBioWyoGV0
yMNwOsQ+SUhNLHNWFi+/zINnrGuO+Fo8tYnrvsLjGHdNPpSHPreySz5poyqdit0gGmc7QbmXTQtv
xkK4JuP0DvumADjH3RVVbnebNOlqqYdgb5UTrVp3AmAXTNWxTdTeNoxHsqebD30i5ochL6/uYGSf
2pwGnog/5clLb+FRp2O07UNuwMXN8IFijDsLn04j8qG7WlpYzCFmbURlOh+Rrpt7F6VPIYsLPezh
4vdi+O2riXphQ4crOVtqsC/cAvZlMT/SyWv3iYk6awiUAJP3rxcEU+LmqOVEyIN3ommNfx9DfROy
uOmX92/fXwjFROmjR6cosXE763FqrAeruUFiLYzb5RrBKoYPVCMM0d++v9R6CttPprsSemSbMLsN
9BB31uPclrluoge8uR71VnrouzD9FSOaD7dlHMxYuAyNnSrbcLvokXHC7LgkwYAvguxC/zQ9cKRf
XD1qHvTQudDj54k0d25humLxIzfo8iHyegQTLV1dAoEwNTLGtvRAm+o4fmWdzxjdMe7u3fao8gBH
e8nUomImvmTnUI/Iez0sHzPG5r0eoHviHqGUe/H0aB2CT3Zjz0492TB4d/UI3mEWj+XNvWv1eJ45
vQ+oIvDIfOjCHeEpDW0vBvqFHu0nesgPuiPa2Xrwn2sJQKXFAIGWBTi0jak+OICtY9bPlMpvbqD7
+43HpMsvxZUbO9/OyJY/4leH3kBmW3rXoEboUCUYQ0XjXwR0WmYHRSPSBYWGoSVNl1grr/lkV9MH
1T0ZQISugYHTBKdxoYUQiQmXSggbe1ckzQuAggMPwfIOZdHREEVympSEuIW6IniXWaC3GL35Go7N
DsTSt1gLMmotzZi1SIN2BXINdBuDFnAoE/+qlcLDmSgL1pZiNmp7exz2AJF8H46DpBsrjL1HUket
BZKuzcgpdvLXuUiBt8TxWw+GdNW6aGZyVFK0nPt7rD05DU155/cgaTGO8d6N8bOPFXrA3rbOJtgo
Xp+j3augGGWReqGUIShUCXeLHlKtTY20w7pHewPIHdqMcZs55pMVapi7RuEFMPEKDcfjfin3mNuQ
ilr46ixHp5tqnF4MVw8sEYp1jdpLNXSvToV5x3VBZhZEvkmj+QzXeFTpU5eU+Ootc+doiJ8Hzc+w
oo9jzjo+oC2Ei4KdLxMxl49JI9qznt85sVHxI+xN+t52WO0DnY42y0xHa4N8GgG3yhgYbdo4sNA8
G07kpaaTiNbNJdNBkAVhm6iAi1zsasZra7r1YtOF5ooBEZRBwWBDw0mnlkw4WXPlQIyifbis0yC3
VlEvuIaaCjGMdA45Wp5DDBEx12jEAK0UpERQn0x0NDzxf7F3JsuRI9t2/RWZ5ihD35hJGkTP6EgG
e05gJDOJvoej+x79iX5My6Pq6maS+Uh7Gr9BRTGZZCKAcDjcz9l7bccb6g1VRxzUruF+o97+bKUw
4T5Iy5amgY53P9qV0EjZflwl0YKdy4Nni/rC65jDYOcWS7TdGBap2UyCdgDllAu0NeUi8+sXRybR
Khl1GdCKzTIrpu905dIX9nGzyXbecRF6Q7fHVfP7ZtPU1FYnVyha1ADpFG98jkRVM1P0i7gKHAjV
0nUC9Ha2SEN/m5nFyuswq/vx6CCZSmYdyjbYXoshMVn59LSUHbq+58LGf5WBvi8D2UA7qMD8x2Wg
cy5G9pL/wVT496/+Uwty/jJcleQJWyPJQtU8iiH/1IKsv2QQBlUiUlcp+ugc7p9EDFv9y1B1KPI2
3kETORO/9K9aEGEZVOops1oGwb3yr/7X//jNXEC0yG9//m+5yK6KKG+b//nfP7sbOLKjEa/Bo8V1
Pnq6nFQ+y5h/Fp3T3wzY7Hn6W/M4bK4CigyzwUm/uSH/cEBIGVSeVOLcAXJ8KLxO6pgC2cizRT2F
75HaHUutfveqDKCcssDcdPXLR/IHG5+G7eHTfYZzw7VNDbOjJm00v99nFRNuPXY9IU2xzXIyC28s
FhQzNEA8JPJw3wbaQ0aS08yrOhrDYrxL7ewKaUs8662JzjQyFdI4URfFxLISbLwxBuuujpNHy6mu
dGEs83p8bLJsP5XJsajIjRseMs28RpIK6jej3k5r+BDp/huGNcIsYQiREOQPYLF0oLyOWKhUoQHV
6HdeLkG2KZXyivhZzp8Xd/JjJCHIVjMRbwunzy4LnV6C3jghAvOx23msw3f0obMdEIOp6otN7g9H
pbh1jTq4RLgaXfXaLXLEdBt4ubsVHlnxsCsqdMNZiwrVZg/v8DRtA+eCFSOrLqzVc5Niw+X5BWnH
UivhLrD5og6GzmqUTaDkrUn9I/zzLfF8zSyML/JG4sOtOJvbWk6NJPs5ekCBI7tBNtzdkE+2qz1h
0fWr59OE19pE5zubfGNTmeF7S07zLCvCH17F+1CyZaTQ3E8OWr2necPPCbz1igr13Ae5rUAt4TD7
ivAHHs9szKtKp5tpbOKk3nlCWXm9Gs19YxbUhK3Cd75zhMu8WjzoxKnO9BB0gRGFd0kSw2gdrtzK
vfZsAuLykYBSAjXAyMR3mdr8GFD1Y51BMNJk0w0hoioujQTLhhIT8qfdVKNeYpuxnkmSDtjIzqp4
blUBoudoeKQ4z8NQC9dkP9yCv4dXhtqECOruxFIdHAlilEbQfUKGdTBccTWpSCRyhjNbZHHTDvVB
Y0ncmeHrMLiomdmQRXp349X+e63q615gqFfCYi8Q/5F2gYLcyq3TFCB0SVIurLGdYmVdoldDhHnq
IvfCF9ozRcODk4c8Cp30FWMV4FaDbCoOnN5RRhkr87EuW4P4tmg+jtoriYo/ahsNgegJvgKh6M29
gx/G5jxTqiU2n+sO5nuSKc8xaa5dRD4ssU+sbjwXb1FCHZe6o9IoGwIAVwOiujiOLuEJhLMojV8r
U3+ykPyTMbz12WDNDJf3gqmEuk1yA6ZLm7kaG8Akey0dinyQJTuixjD2w5DGq8LKpep+oLQ+2EPw
KrThWYmkk4lFEo21e9QUC52aA/kBaAaa8bHoebBSBL82Eu2ZUjKZqGCJcQ1ByiG1c4A9E64V31g7
+fij59THoXo0kv6aKA+CI35kZfGjNcrnulSf02x8nfRVO0R7IKpMIwmFRpu6KMtQTDFWsjVkj84p
f3q9u1Wncmfdnq+P03DXIAGcV9lwJScQ5oTQTF/DcnxMnGAr767OMe4Vy72vi2SH7Gk3VcqyM/eD
qcGUddbANKhJgJ73ajIjHXbR+c5y1UfgW4/ybeettRH5LoJ7SR/XA/nmXRidf+3FgNjcGeE6ZBN4
wQW9v0fHExpSfW7KFp0WJuskf68q4JwqkdmUK/J3epinsLFmlP4ovfj1Yx8mEDPak3UJwPO10hIK
AEiF9UK9N5P6Sv6r6GIfA4arURtbwTK5TZ7prN+oWrVHpcuFYL8sykU+MRISBZRZhtUCV9qt71sR
oNf2hk93PbnTZRZWm5pRIQaiq7N8zYN1XnRoBZ9qo3wFU4ToXzQ3ncmiKHYViwkJ96ztdMUsTWU4
gm3RLE5QqMJFDHoaz/1IkS5Tdw7/DcT/DglmBUXDbpdIyn4N3tsKt2RxooArXodI/Kj06EcE6zb0
xVY0iGW5efIkuBRD9Y4h+9jlARib8s2fukPQ9s+pS4JCld8qEGT4NKkxMnlG4jUo1Z8CM5VzrdbJ
nWfr1wmjqGGFnur969Q01Qx1yj40hv1UsNFxc+amsT8oPXCbkSV1e+CRdK3xUcK+vscvtPer8jFd
BaZ7qbVw/dJyb7QlTfaNit4NYVJz3S4IwulQssC12njuRVClR5Iz1yHBiDNNVq8qYhM0sCWNqIa5
EzQEMVf9M635BYJfQiwQbES4zuaEk8dzBw1G1qeooCNIa2px20TVVS4q5HY5MXX839XIEaRmjkTF
u/VUchGSejPUNYjzjDtj9K9VTuD8A5WjUrMKLxgHNhkK/tqvmxtlmpBzNd7aqY1D7MXXdK6oCDAr
BS1sTWGjSMNoQyl83uv43eVNKqiNsPy4PAdnBK8WIaSanf3QsokI3I7Kjx3n+96GrZWTVduoTLx1
7S3QACyFb9xjcruOfO49PgqKuxgC2dgMyYlAXbZs3IeWszmPVblNjjT0m2bzCjPoHvsRQZPKbaEm
d0MJbnbKkPV3iyJWjol3HLHesUEFE8cOsnSPSauffNO69EZlM03K9aS271T66PRQxH6wu3aj+jAc
FHtLpw6FeX551jpMuriBu8itMuls1YHFNyzT9HLaFCab55xuxTmIvEdFPCM68QqOKuCTvn+osm6e
dsWPKrDJ2gy6dz9vHwf5Y4rf3YzZIU6C5ynpnn0QVrO8puCRtoS6u+61m5Oko/KNzuug5Ni8+EVz
E4yX0YSWTjXDUy+c+zY1D6mo7kLLI2CB7FcfTAkS+r6rqLcRKJ6U5nrQNJZemjFT2unQts/YVGdN
EOw0poyKXRhR9YvE5X6ZZhnwQ8RMS7fhyeWVJJgv5Th3x+mxY6SNOSV+9U3TmM0KcWUE+mNtXaZB
9iJ/CjrG9aTXe8oIYLjQ4zb2Ji7CyzBbMVM8pNSgqGG2znrEwkkvLV23OCPnalynryTiLqCNwrB1
rXwVVZpL+DmVqTIkJ7wFgHZpWMmr5gG/mnJCcgo+2HWElPES0pxREgKXcnuh/WxGnPmgHu7rsT2W
sV3cQsBRlkXrAM4zkc24Gess6Mk04QQJMggyvYMWMfVOce1u6NzeNkN/ROlJ8LsD9CPgTGe6nSeU
0BttQSonIcKoekzqjE7aylBjExov+eV2BAReE9m+1xnmE9Lg1WTjoBtEoO6Lhi2toG4CPfsipulQ
ynKm5xckvUSje6TiATgS/SZmRDfa21OIIarn0TiMlb9LZP1PlOLOtNpHy0MNljuhuq6D3iPpQbsK
7OdQw6+G6rsi8DGMVvgbSBFWk/w6Yp4sQyt9BpxkzXWrhNMd0xuD17XxHTNgbq4awuXNewYFrO4+
ptVIduu867JqgR2iWmTtqG9FOr4IK48WvUh+YmG5Y+ZOjrk+5fvRHXfCLh/AHE3rTqjME+1e1E75
5gWKmOM8cniU4GOZ3EhZK8LM94GJNVDCvXSicYFqYc/0oHdBIu3Bq4aUClHzPwFb7damGr0iBS8v
+iG61H3tpMHnmAY8KRQNS+iAubUrMZsmDgyrNBa7IQzRFvY/+9J8xLo8x3K6DojQSagugS0ih6xQ
cdqE80LnxbGwmMpVi0MOAk/s5iJuMZQKJDlapj+W+vBYA5VlbW5AJo3bp6Z6R1iJyo8xYWNgmJkN
jhcczZsoHoel8Iw3UkMbws9IY51i5EWJyjredljykUFfYsdxRgtW6KQMi5YEg9ssGZaQi+dGfBs5
AwpMtxGYAtwXqqH8nAGezGv86thGxkkCuOjLNBDkkhAiuGhUSlaqInlq1H7bogSTGezTKH1B+sCs
VV4G6rEIy54PhXfld819pdrPRNtNzl1dU9ubPHvjD/gkKTnR80vGg9tgL1Hr8tFCMHcxlKNY4qSL
N+r0FoLFgFZrFYu0jinquuk1DyzCC7Xe/3ugnEfLOPU0N4aVRt+IZxdiwpxo58mkI1yrJerO5j50
M5bjAFKJXlQ6sa58SrokjB9zRjID4iVJnR8B/YGZbdXdFig1q8UqeVRF+BTHansYHOj7NbRvbcxQ
+aT6Jex4ex61KLDjbpE32qamnDaLHP3RduHr9bgkulC9ttJ6NTbKha5G7cyv6nsTqynt3XjRBUQa
EhON1pV4GT7xE2a/TdNW97YK/NBHmDebFHUTCfNopDTJYmfjaWM3Z1aZtQgQZm6nPNMwvO0TWjZq
vWtyipF1DpBKj0Lk736xbKnBUzpNCddKWlzP2raF1JWQKc2UE84HPVppHj7wprpVfNgjHoHYYC95
wqumAXhAzEPw6wjSePeJNjHG/UVQqE9I3t/UMQRNV1DVwjcfIWAOBTA3q3Vv8aQ+B7Z81Jf8XpPW
W0UU6zjp+Ozde2KZCRJrRLPoWOarKixtFHlU2IN9zOS3zPvoQOX60nPMBRh9zlPJ8xn37RsA+DsM
EwssMJjPBkRcTq7NUb5fBcrJKLlqVY8poI+at6xnWKs1GGNxq6dQgbEauoycLc1glNKe+dOMBBYe
+t9CXY0dWR054pBZU0BAr4ILbtArMOY0kYN1mfXcw2nHQ0ncJpgqZqg3mDOJPDFRfy/1UIfJS6df
7ulCyqlULBdhG29D0e0CH5hBFHnPbWUe0zBDmqdfp2O5orEDKqFnNJwnCiNRnqmj27O6FyeKRvck
kDlLoQ4Pk1AeaWdS/TZDlTw1ssnN9qebt9Vt4By8RKoix8bca070z0s6CHWOtbpadyHwZwAi9AMs
46EQopnbBtxEMAnbHgYA/KWj8NG4YwQakX+izqiU6GXEWr9GhMgoKezy6NLmk0LZpSa6i0ZHHXhu
R8ayHWn6k7nAQkcf0w5kKE190rWWjbPM4G7o5gqRXMMaSa6ril1Lb6xMFY4zGPf41mWZlPWBceyZ
Py5YvC+Fq2bki/nBXm9SEiMMuvWRK8ajjcpkiRvMPTaU/ys0RLAkeNTQ/o7FVgUSm2vh0dUUltW5
57E55u260Ox2OSWZhdLhLggjoLCEwCt7ldrcOgwSspoxqzKAT2gBs+tuKMF7txLt6RY7fiOpq6My
WaSfd8l8LEqBm09W4f3OWXVimjMjpiuVFeZKKd18lblcJw+39L4o/XEViEDatQtosYKEFkp4AVrq
0TiZNQELUZ69ZSzG+mRsjsT7qPs67ggMSeql7sw044RgabwI6carbbIWHpSNWNwWBCtfs5EKZrjY
soUHshn+aU0aDi7gkvanMxirQSstrGYB/QsUpNZaQTDdKcF16pIKUcRutWgGfRMMyg3SlDkTnInt
J2E10RNbLhyVinPGyjqAn7/OE+eA6kHsMfqz8fBT94I0BTDVpns/tMYeTwYeNtE0a1ClyXZwaoZX
wiNAh/+LTjl9GmyWc4ApZ6UwF7Xo9+aI0ZhIsxekocUd+MRFSqvtpZU9YsTQlOJoG+N63AlLm+fd
0yC7yupg0V9O4ROVsuecRDnd52CNC6fcwVO5J12STYv0IZ9fUuKTLmra2Gic+5ld09n2ZY+bh8yG
jCqKLBZxm3ir1IWQPXFcW9WiqmkZpLJjPvXpqSvd4jiY45NPdO4M64dDRS2qNzH/zoyhr7Ospc1I
Oz6RN8IgO/TEmvRIrmjPhaiHWtnHN2Fzy76+Jzv8g+z1D7Lr79BTiWHDdxBdQH6vE6kPQDRFPVKR
LlAFITQxl1Gly9rUzjWpJhINox+9LNWPjQ9IVmoQeqlGKCp13LZK9ENB3rT0Ytx5Cq2nZELFQK7M
A+893BFzokmdQ4ngIUb4IKQCwkYKkXY5LV1n3J5foHGPWzvyrJVSuw+lHk2Xrtmqq4FeX4YNHt0+
4El0F5VUYGArgklJU0lqM2jGIpoePdj+Q4WUjZKMHyOs0GQ6SoZaejDdhzhg1VyE3OutE66ijGzf
M4tD8rbUyFAWum48mBL+PBi7tI1vvUQcithseHgFz1gdjuctkFAGCnBF+UBnOJ07RU8kDxH3xvCK
wvdVad80gBUzNipE+PnNYx4FAaBzkM69f9QdiAdOflQ6padtSKnPQ5GGpUbsKhUY3TdF6s+tIFmi
xuOMBs4iivlDUbwI8eZ4XUOJOlKfOz9bIhC57UtQuzQi30z02gSEurdjS3GGbvlW1sqTrnyDQoxM
sS3fSDR7V+0YNUoevimadcGa6O7rN0nH4UO7ijAaWbM3ZMMCAs7vZXQ64zZVgahYOKW7SWuILg7+
HaoIXx/mD9V6DmNraGAlZuxjtT5my+kaXVosxtJjPVde9dQr8bbMQoyi7mRuvj7cH648hyNaGjGu
ZTofr7xKib7rC9j0on7FCQ3dfVxUMZGawWOJw4YidsRO4etjfib9mVxK17ZUmn/G585fYxPENBR5
sXAre1EAT9MiFXuueV1lHLmSO4Dgso2DXdtk+7yuF3q811nrkT5FaXen++YckNFiUL/jbH0i/Mk3
hsSYj5deKYnbv3/GEWVah9UPrer0GV74Qus7NsLWWl6HPF5OWrj7+lL8cVABudMsl+tgfZLhs0JJ
2pEDojpYmBWKORclRzn7+ih/Oi0mP4wJiKg19yNOr0iTwPCyBsmFba+0/BDwHJAjGLMEGh8QMsM3
B/zTqDIRVzuWBbuQdt3v15Ek5SxFxlEsKB/du1G5nzzZBsfT4QQbv512gTaPk+abXtefTtOS8FJX
p6PHnfr7UQuE5ZNKXQNRiI34ZXxsqVWBNbzuZf0JKAiQg2+Gsi6b1L8rphklOLg4HhdW1Whh/sqn
qwxTE0oI5Fc05mvle5BzsHXgdloMQTlXVGNnTFe97r0Rj3OvOe3llFX0zzS2guZ0NZRyGe3dJ0rw
hHhkqUbTJhbJ7X/+44edB1STgHCujvHhPU5m0tsd16VVphP7uq1SRqsgUCE3oYJ0jJU1PH59RE3+
k58vy78P+WEAOD2ZFsJnW9rkztEnhGgwjvaAB6+N2Oobc8Rq9xTwrDiFhyy3UyayW/Obm+tPU6lt
4m0heMyk6SrV7r+wAy2zYGvHjhc6s3ZIK/+C/MJ9PJCb4GwyeApfn/OfRt+vR/swEjQ3TIshcYuF
b6nzaNQXToim1rnmqbEwRnsN/Gvz9RHleP50kcGzwuXk1kaz//v5acIRvu+BlQPD/FJOGDu98ZRO
+n2CUuzrQ32epxCQ4FagiQ+DUP0IAdQaNWn0gjYFHmygZaAd9KG/L7p2+fVxPl9EjmOyaGb6NT3N
khPLLx8ZnBknEn1XLlwyja2xW/p5cjBpRoYp2hSiF7Vvxsg3B/woQiksyC2WhfTW1od7Hwa6oeiP
wB43+PhISJymdVpp91+f5GeopclZWmeQMlMHQPnfzxKarpMVPlcztLOXNNPXCMyRGCvoy+Px1Ljt
MnX1J/MmUBauG65rK1+MSrKn87kyACp4iYqbMHr6+l398Uo4mD8sT5UD6sP4TdMIuEZfcCUKNsSZ
Zt8So7d1VX/DxmtnZt6x9o3Hr49pfJ4ndKRJKNkwC4GY/DhlV47V6L05YrgN0kPmFAfhqfQN0wQz
JVz/WdvswAeAxBrz7dDhNU+v+6p4ieLiJXa0q74vTnpsrGuQoEkMNCzNXyh237uue2+7SLm9PiJL
tyGj7c2w+xNWuFPV9C+Whm+zcTA824pLQpG4MBXxzaz7+RnIqbHKkWOZM/u4sopTPP71yKmNAUGq
FAKbMCWdBpHlRJpx/mYb1TZFF/H1Ff0853FU00JnIxfSn0RVg6g1usFJSe1x3IUhZn0uUzANxPJy
ifj668PZfzxLi8/O0plpPUNOHL/csFh7s6bxGTXW0J2SSj8FebnNgvDC0IedZor3JtNPdhpcgBy7
1zYOlGZs3u8Jk2GbRPuSqHM60Kcsaw96tS6c+r1VtNuzNqYXb2rsHBuHnmg31CRLDycn8bYk9rD4
pzHTJqcAd+ascoATkXg+UyoIlE1LTw9lCB70U9ZaOy0ZF07iEzyt3+pGfpgGipzmhUNhRVfHq1rP
t1NoXyUW8K22f+9TL5y5BfqydlSZ6rLgpUhyPK42zKkaOqCXvUSauwlK5U2EzlWlWbfI+Gadauy1
wuORfuXlMk4s++4G/eNH+8ul/rC8IeQg7kaFS+0AtxVNu5L3Z4txSpCuRRv5m6n4PEB/f7zoKjy5
88eK2sqUE8YvH22VpY6vBHVJTI8Il/V4JXkbltainNF2xtiv5ZX1obR0IX1fR70q8LKRXbQloWTT
DhaSILKamczAUKyK2t5FAJthtB7le00MZwO+65v3/KdLZOA21DAdOmQkf5jDPNsLPGNsy4XhZIei
FcuUcVZF6dZGF0+9f/316JeD+/MV+vfhPiysEIJYVZLztOrIGbVab9GO5kYuqr4+jCZXS18d58Nq
Snil2WsBzwu8Rz8aFppFjMxohKsjL3/Eo8DN1FOTdTTULikzIGwtFfpt5VYZw7f/nzejmbqOedjj
vw8PrxwqU1OF4H8abrsgxyuM8XmpMr1oY3VQlas233gFFDk922otq4Ww1+cjd1gRoUb4+s38afYx
NIeNk6uiIf24Jw9JSPUdOcdGqEaRF0czzyQH3oHBZ2qUW7UBGrN+28g7+esj/2mkmSrrfZ6VLAU+
XgW7gf9T1oBR5byHSgHLdnJwSSoN4H5hN/z6aJ9XejrNBNlQYHtqgYL//VZUVfi2JqnhlN+sBEIP
919mHuV9JTSx+vpYfxrUpgmD30Fz7H4SKDq1xh4y5cywibxHeoMcz72qsmT79WHOXtKPg9pk8coz
UnUhfH84p9aPzcAIFQZ12r5N1cZ1QR4YwVPHGQWKupMrv/NFrc1+Jk8Xxs1OTiNTiR3Da78bS3+c
79iDg7vGCska6MMbqoIeileswrVimySX0/Cajjj4Nt7ws3cacv3SJ72tb1pd2w++DkTtTZTdGqby
O547sJRJAL9UP1T8qlyAOFG0sA0NpheQ/GTap+PQfjMK9U/rJ8v5J3qDaZpc94/vWW/FWGoV1epR
dlVYJaUaN8DYNqfWNA4KSMfEQ76edRg7QOisequ/dLP+Vk4YdPSuTNbYGFzX4eRMM8tSYOh7Wxsf
P7oswTNQRBeGF3+zavhswJZvm0QQlC8qhSf1w9umdQwiC7PJggA4VnV42yo9fDdKxnTiXDQVWb2A
ShyaN/Akvx53xqd76cOxP07a3UjWu2ymy+Wma5e3HZ8SCqmMkNBhvGWr/GjwgAs1iemeW/JZG2E+
takpDukLGoMEoX/zmoSKMhs6XH5WFrwjsLxVQXq2jOU49H9M1vkONVrrJDmuMcTs1t+UYw6Y22Jd
Svb76YepsTNu2vTl6zPUP82KH87ww+PCsEPL4Z8lCilpaD/r6xoXYeA7C8HSanSiF4vFru8V7y58
ECEYlamqPMo1dTVQ2uxaWEGcJQwZjMIsxzMnvjHNQ14ObyZsqZmX2fcG2Un0lFm1x4Z+1aXDm83m
8+sT+TTHyvNg4Uxtklqqpcrz/GUBAnA578AYV7QzhoMU8rmGtU4Lc00J+EC//JtJ9tPE9/vhzoP2
l8NpeVRqtcbAkFLDHIFUT/BabH1X8vvmrM4pN78cRh26HowOh4lFiEzAWvf+IUg6iP7dQmmy79YO
8nH82zT74aw+3Gp2amLVw/+7MGme5JX/5BviRS4b5AZ+LOptVlx6bLbjqf57K/Jf3olvvRMWmUdy
EfcfeycWL+lLzV70v6X/53/nv4E0/vW7/5gn7L/g49FxoPVOEApwhv9nntD/0gxWPMA0kCVr59il
f5kn9L904Bq0KHiWYbqTha9/mydc4jSoOFN755/T3f+MeeLzPG64Ds0K1Lu0bwgo+jC4SOoL7cQo
6wXiSD0OlSV6GGj6Oj64WEwkNyMgp8vuoLRI4En21c0vF+3q72H8q3uDSKpPk52Js0m1KeNSR/i8
4SX3AQFYEOcLS3e44KwFnUkUd32evNAvK7ZGMu7bFo6WRavIc4orfvjJ73qAs1MDyqLtaGvhJ93q
skErgpBM7MTaK27q3btTtLNkO9eWjd1ctngh8xwUFsZrQ7Z/23MjGDHIyhNttu8UBwQk2GtTD2/5
5DZmQWMdJqi1npToOvDUy4Zes9xGQchqeROrgMroqopuYI2DqJZtap9+dScb15Ow4dtoSXRtlf1t
R3cb7fAacBSZEcl4YdWgiGYtvfBGNsVt2R7vZKM8pWNOc/4tANiJnsY3TnXBziBsCQVWZau9Dz0s
8hgqVkOp6ntBR3RWWxFUohxWBW6IdAWeZO5xRcnyJcszSgKxw2ORQMa06BxUYI8glKblrk80Bcxp
/dCGVnbtZ2D6CEqgJTstJykgSKWUgDhQf+9LeQFkUygNnYqM2xtSWrdwK92i7PcEaxwnFAqFlCr4
f6sWpIChRslQS0mDJcUNoZQ5gOuaa2flQyNFEO1ZDkGvtJMCCYLqjSNYqVNkkH7cawh4i0pflegq
KPMlJIcitdCl6CJGfSEMgXykPdk1+m6RSzGFlGqQKv1Pr7qWQg4VRUcGcCWZumqmjkmFfguhEMxI
b12iBEFvRqClFIe0UiZCGqJ2DBoCPUFLOShJSoGkBCnUQ1OH8WWsIHahalSty2RS56GUpZxf+kLn
q7RM1iGSFSldUdGwNGhZzCrjSRyjExrRubToXSxSLy7qnLzVylPuoxqkCBcamsVob5XC1hdEXVNo
1xT0NkKxvJmRQmNF/okErOnnoMKLU6IqS7t0ksvzn4bQWCg+neY6n6orFgX3g0H4b40a+VAGBBW0
VoN41W39dZSCA0PuchtMzSuGzytaK+NjRhKE5gMSc8l1J9SxqVYgwdtjZPhAAuLObY416JhzDYEd
1ZMfN+DWCddAOuNOW2+SnF9u2FuM9fmMKqx/l+jxe3GIGmo9lTWNq1oxH5xe8oc9SkJT9lPpwunJ
rMC514Gu4jAShG7UmNBtHzOlVq+Zs+y16gS0gXr3Da6vssY6VG6M2EelGXgnQxHdnFYIVPZybIid
uABoVexgu92GQHQvUCSAfDNGAnNTP1j2Rq3dB2P8ikQ1ei/tt7Y08h9OzxySAOJXhSiXdmhAoFGK
e2Oa1JPRuButQm/mihRObOodERfUl8IHqG6lgJODJMCG4pCzVmAGBuRhbVSzE0vSEMKnxAh/lOxw
r1pfVj4d+ylF1/I0jdHRUqoC+ksw3JpWiZHBLoLntgzv4lhP3i1QZL0/0jLtJKZFzcQPEgnecttv
obmxtnPIj7sIUb9Jv+suGHgh41ffiShDK3/+MhwnhNK6lgKrs0lEGQm0PkwsUtrM7S5zWlf2DHBw
uiNm/nD+XjYpI27oRoOHERIe3+vuFbkX+QVUFegAgb8Je+SSAb7Dax37qT8GWKvBotslvNYs3fpw
+heDZbSkuKf7skctWBVTeKV71QOQOWjj5fAUk1zNDBdzqxx4qPTrnuz5UkX67A39llbPTRzWyhpM
8D3Mj3Hdm96+DDpAQ1XtbGHXrMv8kYfjuBdkHAdqly/jCSu6Y20peQUzVM3NvllT/QJkzD60Un1u
gdLYtGbyxAjlLnQKm4+5IsOhe/Bi/OiKgWah1xA0m6ROYTjZ68jyC7fTtn2kbdlqD3u6GOvUT8jb
DeqcJInUJy4BFVZF4kJDxEXvManbgz7O+2QXouyaw0YHtecAVJrG+MHtPFbwwKbXGo5dxOrmxrT7
cMkSWuAEiM2Laiq0xdBQCC1N/VVxjODGgfHgYziWuz83GoiwRidoGvV7FFj49M0KC7aEIJhhsMti
0W9kSq2WKcV2yHVxMLBIrAiM1Na+p7hHN7wRuhJdOF2cPeR9fqlq5Lw6rsAqgB/n/G1JND4YET6g
8x8FhI0NHs5oaQPmK23rkTSxaBakbnUV9EVzhWeLpn7W9k925oGAGqppS+qweMhKVGeZ0z+pPpeh
8Qbg0fLHlNIkAa/QZ2lvB4c06INl3bTFcZoC6ARJ3W5EpRuXBc4VwhMILYqM2r8APqM+svnFq+EN
984ImCAaehg8Z7OSC3apL5T6vlZuzMSI76JYd28GDFt4m+r7NCE2IscT5CW06G2n3J2/Kr2yLP/+
5j9f9gT2mJ55wSjrt0qd9NtIflWTE5bNalv715djqjcbC0ogtAQ4+0PwHnuYmHGopvi0cVkmSurs
q8k+gHe1DkV1ByUpOma+elmaULFyEYPVdq1NS2lwaVq3cYTw+fYsFDYSb9j2FjROpIF8OZ6/1P79
ZexZL2WSAgHNA6m7zCGF5GBEqsndp1p0APs4zrWcj2rKpnoep0a6H3RlwjqUkOjKlmx/fnEjUgAA
7N7pcf/Pt4wiv5xUTP+hUzfGJRkc6rbVh2mrhkwNuYTr+PXg4uJx3AMLy591bII00PQVH1R2QfcJ
OV4uGaK0UpG1/vIN2LF84/x3WhydKIBW66Qfh50Dkwwt5xh61aqLFHeftcmxgUi6GVQkM3Vuuc8h
k1ZmPavlndSwgZ96C5vJvxZhCm7H6qK9o3cXThpHr4UBKtPrLfuWMPJw2daBeczSdNqQN2VeNBYw
8EGz3WXdTiVh8Xa1MtPiqkGh99zlnbmIoWxtTV9z75RqWp+/b/qIhVPDMhe9KmOVDFu5PL/EcDXs
19jGpZISwWBZQ3Zqoiw7eW5jkumL78UzMtIVQdiB/gj9bH3+mVgxoaGOjjH3RAZiOh3hkYtG+/uP
flb3q2JiJ99WboC8GYYGaxLcrUQ1bP0cyHXqW2IF0LO/GkE+XDmiwRTnRD+0Vm/ZDL42juFehOpk
soSIpvvB1clgKMy9gi6Y2mBwdX4JMLZFUQe0piSNtRvoecTe3IlHZGPZrjXILU6mKPvRDLdBHujY
xFRzrraav45RaC2hpE9EXMVQnd22WflNri76wk2OWe9pC5Z7zoM3WDe44cyfWWwtA8udXgYLNopZ
UV0W/gCqU7p5C3f6v8yd2W7c3LadXyXIPTfYLxJIbqpv1JQaS7ZuCNmS2ffkYvM8eZO8WL5V/7/P
tiQf6+zkJoBRkEqSi8UiVzPnGN9AcFpWLuKLpF27RT5eAjQGsxF3CtWxMKYBysX5eW/GZrYQQ+Jf
zPleHz0Wfo363fMf4JowtwZkBOSSDBvhfNPlxgS2QbhXte6v/vWUpVnTRe6W1+dfOD+fhM5wmPT4
5/mp84NoR2ybXoQ0ekQSHcVlGrI0SNMLUl6uB5JZbnr1INzSuS6Mp389A/QnvCHKZCVKr746P09n
PDq2BAStstiiRDpX8tEQSkEuXHlB5Jt8bMh4buvOvq8HTZwy4F6FerrDMrC3PDo55z9KfKwJbVwV
+/Mfoat9yPu5PQ2NW32xWsJ13NJbaWStKMizVbEo0bpjNidw5y2kV/Bb+yNhad3RdeZXujAo6pMs
37CKHp+m/lSPrvNMlHxKZy/zDjlD6C0MmZ/n54fIaRberEc3cZrHF/XUdSht+YO6IVF3MKyvvQjj
bZAYDehaWT84ZnBwvMZ51gT4KafFOJtGtdjGQeV8MTDOs1aMw8su8u0v0sezbsoSTjJTzpdyDn4a
DTbf8w8rCVNxKmlkifGrIGoPoVWKAFV9q1EGdI24vdRBtW8Kh4Z76Efj2m+7XViqOq7eM/9PO02b
/AUbkycisTBnsiEDFU78JcukHxnGStfZNORCcP6Ny1pFRYxkRowqPIINgg0Cj0AJouLsB6hs867w
MVLbKngiVxEUowqj4GawH2KXgIpSRVV06ltJegXwGXF9/mGSfae1XYItJ+rCIPPi/GyvYjCqCF93
q6IxAhWSMdPRp8KrcjOm6t5LWWL3KlQDYPmSQJDoiTh64LgdzpFYhXAkpHE0pHLEKp7DVEEdoYrs
mFR4B/sC3vkYr8gfMP5SEaewpw/WBNqe8I9JxYBgqTtm+KzLyrIePRUVEqrQkIiN5Ravt3WgJSjZ
shEuoquYEUsFjrAOr5/icryqzmkk5fBqqXiSWPTRMXWILOlUeImhYkz0lECTWkWbaFbLipmwE1OB
CYBLnEYVhOKfI1LUgxepnJTz9ylanwZoN1M1MuG+JlilUxEr2LvzdekSuwJFeV7bKoqlV6Es5B1W
14EKaslbIlsyFd7SRsS4JCrQZVbRLkAC/BePtBcWG/7TPB5qxOproHHpLgaG+RiokBhdxcVIFRyT
ml/YqTmk2NAQc8uyPI2QFXxpM6lP7h7h4b2jgmhwW7brgO39XRMTU9OrwJqO5JoYe9K+1gmzqfSD
T7YNLuorydrpslexNzZS8NXA9lcF4hQqKWdSmTlaAVv8X99aKkynULE6zXSDlxpNsgrccZKTxKCG
S5QonohMnkqF80yk9Hgqrscjt6cP5bdeBfm0JPpMKtonrnv7JFXcD5ueTacCgKpzFtBMN3ghRpYG
5185P9BS7zbVQJCQrSKFGoXJOpvozg9OBURLqIfzty3mSwXaMiFuRQq91SoS178eQoXowrpVbyf9
S6TgXcRomheWAnoNCu3FbgWTZAvu6/wVcMyMxfeRXaBOLlJkf5lT8qRsCm7Mz8l87cAQyxVMbFJY
Ma8vJfAJoMie110m0aMFgayCRGYpJFkLm4ya14jzoK9IJdTuKvhllgKZGTZIs8qaxkVB63Qr3Dhe
BFPcXml2qq1shUOTcNEwT7TErIBKS+S0rDRpkXUNRi1RDsRGodWwIZHx0ijcmgKvOfeFwrDRa9aW
nUKzlQrSphHGqvJfJbO8goPV64husIO911GIt0TB3nyob9APqh2qifC2hggnFBrOUZC4FgXeoekA
x5Us/QpIcpZCyoUKLmdCmZMG4XG9t5Ksnoozhk4B6SyFpstg1J3LeP9Wpfi+zPn3P9Tf/CirqUFt
1J05Lv/67jL+0ZQtntk//tb2tbx6zl/b97/05n8GEfP30a2eu+c336yLLu6mm/61mW5fW2IX/kmT
Ub/5X/3hf3s9/y+fsZYdeqmq+fWfF4q3//t/yez1e9mEb6vEf//hfyB2HAd7AxQbg04JpJf/qBLb
/7AdBHUUkD0fqaBS4v6rSqxAv6jMabA4XO7oO/6uEkPfQTJJ1Rk2DqnfOFH/rSrxh46HabEKECbK
DANV9XvccmeaBGiW/rQqbKpSBJAqrgl+5fEZPCbuXNWvNB+jtNhH+Y3fSlbLYX/f67A2Euk+hA34
mYwMqUTf/3Iqf1M+PquT3jRH1JGhQ0eCx9Fxnt52mKJZFg2pqIA+sbktM1sps/SrKBenNAYgL8e+
WOX2MIIsEFvpRyu2v9kiRJC5AJnnLif90qqRa6f0+UqEtWTwvvZz8IhUgWWnw1xch0S+WeZ1H7Z0
WjzcqWTbG/4uF/0FGhlj4Xolm1LNPLWRj5wpvyRp4GhG7suf3ypizQ8fA55YSiuuC0db0OFWP/+1
8WRDKg0ns1mFUfnSEqixM7L0qOEN3dsyNjBmAopwfcgWVjzLHQuOmoowg1Qgm7sYf9cKS3Xd1e5y
0AfzegT8XkUGfs/a3BNA1F2mfvIttvKvkc9udxp0ebBDpjvd819i2CbbHGFO5gBHyQ0dkwzg2Wu3
pwiNOTVTnubzQ6Ocq1qFh7XHzJoqV2tkkSUARC8jTedHppyvRmn3665sEkBg1Veh/LEjRlkZBgPd
StCPsvZ2dX7mBmkPYPtClV2Tb/C3Zos9VSttOQxdhqbfAszfu2iocpWOmqs2houcpHsQhNY1JDlm
WxdAlSK6IWYWGqEVip1jIedfCla8+zmIH2etpMGgJduwtsJNG5U/UvAdLCedaUy2EV5+YggwtZV9
vEy8QCwiUX9T8OUcgALbk8y7GhHpXySWs/PrWOypIwIptvvycXRqMEAQkJDP861hQ6rIy86nMDDd
h/HQHAekR5P5Mvba44jsZs6K6NDbw7V0EkIs3IHaYFzeURPfNDXpuh5BejjorWThdKkN8aO48uLA
X7lxd+K96ABMGw/SUIsiFhd4f8pl8iUSNmbCQru0KQmGLWjJAiCu4bo71gzFQpu6+yasdz61Khrp
LNnsaNznpHIyozXr0Tao6KbigQlpWbrNoetz0mlirIl27Sicp7UtfW2VUya12YwtmrY+tKSLAEOI
4cmYBOdoU9OhnLye+wE1uc6Vyuw07K264iUcXA2zcTUhefQycuoCbdXYfbJkGb5w4CBM0tiNZf8l
l9UTW/Pj6EUP6vaN5vHVpz+wICO4ZYWXXGRthE7DspdoJe5sjFAkctibxoVT3g/kPwWJt4u5fgiC
sR6dIr/F3oiQlEk/USGrrIzu4X0yMIzpOvfJimrS5Kc0AHXP0vQW0ulPgZjTpYoP5gIO7jUk6bkI
teUZ6dTPzg0hMtvSIjZSb+J4XUrszCUijzUoS0urrVUoCDjKiZVYoK4ylp2d3ImK6ozH8JhFxjeI
xiTZGPF9UkE6MZP0RNEPI11QPPaTCWtmwPktUjXmjvAXuEfYMKwCLe2W9UScXeNfJoTeLtPRebUM
XJgiXuc6z9fxwSmDveGE+mUZUdEOB+cUeiarV0BWrYHUZIQz/kLHC/w0VHa8tuRdfK0GC1z03Lk7
+OeG2pq4GPZixz467VCg6ebEqVpYVnYPZqgllDBhjshcA2dsbpya/PUENFph73Af7yKDuB0p5oiV
N42BcTfrgJZCeUd5oDkGXSQXkVvhkEcg6Zqavh3D9iW0veSB2/Vn740vQ+AXF60xWUtHJvjLI1ss
cF42bO/tAo4Kxf66NN2VDhDVmOYQO6+5E4L6c1LM2i5Lp2STXjU20d0VeqSDYcPFrwMAtYhxWIKP
BzBH7rW6XDKNepYU8bDP/GuK6OlBth7rLiKZYz3bDxZR6r4VynXpW6txrPK7MmztJTfBtGNffqVX
zXQxhUhTNLbZcNyNck/ghrPwM4C1GoX8MddcsgbJHWMleWv71XzVGfqX0SNJiqDzjA8nuk+0HOA7
hpljbF/RGrRWg0wJOKbIcj0CGG3j9GdXXPr0HGBaC7I5yo1G+6SzwFXWTAhaFlAWhslBBhvq2XwO
tKXeXstOPvLGb4qpeBRN+B3ppcqhm9FB2XQgLObSvKYbVRTjk1Po33XBjdlWDpgpSe5bNDxzMF9K
G3uizVb4UHe3jVc4q3zAbwWwZiE1Arv16vtYsakAButT8XmGW3rTm+KqtovX3um2RoI/wNONp6L1
+03xHVUgnmfXAMhBFzNtQUe00Z3WEO8IbRMQdkNLrymXVmsdCvJYhgIxeGU+261PDRtn+rI3Q4aV
MdsFfXnrms28LuDKrmp6TyS9Ds8QHk5NTCMWurXpZ7QfcvndFJmzaGZW953A2+/ADqDiXuKtPNax
py0a5E2rQIQ24NqTZAcuEia5VOTpokyosvT+REIp4mPTqrnV4/bF0Jx7LloYRJ1L1TJ2yOrqmyMV
fgbokMGbNsu1310lHnFZRqj/8KkpdFYG5lkydET4UHDkvowGN4sNMpyEJ0b0kEq935LIHTrNTU1v
nWkvX+kCZ7/iURlZNyxdjb/VpsRcllp28vRnRHyUU7IbSCQ3UHWJbq+8VZun2rII0EklgbGvnOCR
7Oaj2zlfRwPqSJBWtGlACpXNU2bk20F9iFk5fXPFTnNHuDmMQjREIsK02JHMdCVAESwSevRj4loL
ASQxd2ZaRfNXg0uTuSoylyObMnOYV9o0kLtTpUeD7sZOdNPOm91ob7TVJU0JFRMTjowk3CJGfyJd
TRzz8rZyc2fZF7EN7uOSgthj2HnHAU5E2LDbPtOWjLq6jjP9EiPvvUZyx2JO3ZPItbu45DJItAuM
/yFshgpATNsdYkeeZnuQwI0BtThUM1vL23Y5EZFnvntPwLUWFVc2tfB1pxNet3LYwucTFd1+msEr
a5pHZXx+0Do1EdEczgPtNGbGA+1PstYn1eP3EfvOT7OnQ4rpy/tRdHIZxyH6OSNYw6uKoF0AF7AB
g8+FobaAzxbpkHRzoGWHPc5grzenbUNmepdQk9D9cWeYhP4JL34Cz00QJxEjbceWuSVrsphCcIoC
npM7/zDBEtOqJJgnJsWpdc21aUS0VgaduK6k2Vtj8zMxzAG4Shxi8GtOVlHCjUj1aUPn+NVqhgd9
wJNsVxeFChXXxMRMiXWa8zU6+79OSpLkl4UWFJuE7h0RZ8LdxJnxxRm1jOXmBO8nCq/MlmXIYLCH
8MqRpK6SxI623Ft9/qNqi/JoFRKAhevA2dBy3FBjRak7OJHVmCxzHwKxnRfzImrqV9nFPfJgOm16
2j1q5HUarZaufAFVy+n7Uy/jH9SJrPWIdCSr2q1p0AuzpGA8pFheeb2/qFhycukittYGUOe94S36
iskTqXNRgmwcK7E35DRdd5zclryLJeFQcm1YxFoVkS7WURbfZiLytpE7BBuJELBJimkztNq4HrJD
V9YWZ6e5Mf3gArvsuM80Y6WZdXAI8/GiZ1WFjS19TlvvaLZ9tyaPyVtOHm0SFLdwdYSZgPEbs+ui
bb9HI5c5iViPEgXaog1guEGTOJbG/CAc89Epw9VEF2jJan2rjfNXGjLxPUwwZLjRFSwURtCUewQt
4KO0EYDQpkBs0i5RuT7bwNVxrmtAUlz6Lr6SoDbC3qQJakHkTesggwlTN/KF3sxIFVnftcTNrmpd
1xYSR0Mppm5nAZosp8xek0MHVLEwnrVGs8BdTcZCLwCvmNm065uEullrZZshVoRBonR2sEv8JVl6
G3rPV7lhaIdUgGU2aKzsB9A08MtgnDkmQsyaUTPsyQr1i2uTovQSLV2868O5Y6i8MK2O1XUXPgQN
Dg4yjYms13WxIeY9UZakHjxr5aipw6ofcb3+oM8uFlsvprfZJgx5fgdT8Ly06Y3WX0vLOU0tlcY5
DsmANh3jghYAiSSKt1jDRwutG80DrmLXQBOasXsSSv2KLnByzX4TVe3ThDX0KiWTezUb0KSSsU62
mKLi1CIy3P6WxjjU+ONsyXKfELEZQtEcGxGJWsJlQ5WnK1m7nOnYsC711LrKIUgtzVRv96K3L1ph
POgqiNETU3UA3sOypC+o//LBtsX8Q3DTxcEIzJ1qwaLSx01FqHCVhhDdZT9cRwC1Agk1PHf6ZQBI
ey/n+CZQoxIm3SeWj2IxMkm6DvthRA6Q8YTtw1iU6yGn4K+LwSapLc2XvY6clt4xEFPHdDaiLdZE
PNwLgUQHrH+5lkmrbRG0vFKPpMsdWRYJPR6Zmer6LFyvXY01DIoyCka14iItgDkaMVg/fAHQZXpQ
u02hHeJK7KRt3eoxVXuYY/OS7I8KrwQPTdeDLAnlUfYIuXX9kiZmfzn1+zAZqwvKwfJQOe2yIVyE
4IHEqNFf0Kroe5/AGYkQ2A+iDRdAbk00sWhN1oV0d4VId6Zax3VZtWkLk1jUISo3mRaabG3gPuhd
TqfFGL+MreiPvWBrNs0Ba0LP9g9UToJD4+TDoqBJse5qVthDVHMNDbRRgvIw1Qx5+WxcpkQrHbpJ
u82DPrguiAK+rtQDQ81jCgpnC7nqYARWyQmv5NFqMkgmafUknaK6cHrbI//UpX8tqxQ7SS0vo9jN
t6HhP7mF3cOdrdvm8NeXwpasrDyN7OBfvkQvRqb7gEalHkHxDAlgsb++LJtsVbYN4vTzTxKusQu3
8tcwm7Qjk0V+haDFqGq5qQcWUQAWEnZ89NOuCJvjYSTdNoFDsknavre3Ds0RM0/Ni2CubWclm6bd
2/V4f/5lRyL2KWivR6o3mJH9ABMl1MTBNOuXwiTcS1fskVqD7QEvw5JHv3Jvk9wRJ/6KDsIENczL
E5rJwpzW7FKBlaLGYvM/HEypdwdSAjqmN7d7GMYi3UpjY0msaXMUfk2KLrsAcLR2Ugi4oQVuCdVg
hadhWgex1u+nJjdXXpT7e3QjTEV+fKwqJzvK0BfXOkeMbmFix5RsRZ6gl4mG4TaNmuzGdb+7Gky2
ZeO02dYEhLskBGC4Pf9GLdwf9Djl8fyU7VXBJaPxMQhj7wKjA57yxPDvHPYGFeKQWKLFCv3+OpiS
pyQq/BPp24+x2awLzYavHornUgRnkYXKbTjkQWwfXE0sHDBh8YjBy4im4i4mRhKebGhf6pYEr6vI
p5MgSsg2oCwnz3nZzJuxDl+LpMfZN1TznnmF+oEbtl+KwUq2Z5nRWYAkO7EjhwNd0pA8ZKOX3MbF
ZVGP0V3aoTgiLqhat1zbjNucg8WgKgaO9L+VdmLsiGPpLpAHuFsUHPJSALrcgmi8NZt4uIEgvEem
6t0UD1DPkriEAlPm0bHXE1p7STAgJDf2MmqtY8iqLzTd+JCMBTo5o3yEmZAu7Mz73unABrtJZmtc
kGRODiAIGcqiF7MMYPAQen9Me52Whz0CeKPoRxhNZd7O1pe0nDtSN6f0Ig/QxQmt7lYTYOIgT3+I
tglX0IBBe7oh6OO+zlbSz+orN2J7YP8Iyj5BQWlYOz0q7JVBtf4YiYwVuO+dXMIcltToSIYYvPyy
JTTzlwdnTMVAzki96818Z1HK+goH7Kns9OpmYMiE6u/QTFciEV0pQ/760lRfyvOz5y/PhTXrXuto
Wnb3kU3MUOXqzg6oDF3o3DlkCFK0EWVKAXVMKVVil8uhgAIplIpFKD1LrJQtJHz+tAZKBJm0SSLz
251VR4rqMgbD4a8vmaYGmMjIZVr1Vdm5+1npacqzymZW0ptfvvSUCuf8JPzMKJDz9aj0Ox2qpqmN
faWnTb9YzX3YtO0DyyVSmpXSJ1KaH1epfyqlA5JKEKSUQZHSCBVKLVQo3RBLceua0lW3Y/8/7lkZ
l1epUhrhDgm5YlAfBciQbKVHapQyiZE43flKrZQhW3KVfilTSiZHaZrOv4buMF5oEsWTlqJ9KpUK
Sld6KEesmfFiXDhKKaWUVabaNs5KR3X+FsQEVWI0VrNSW+XIrs5Pd2clFsHYPsosQ2m0tGoDTD1l
4DayNYaKTSond53kPfqLlHpUPmqK2G0u/TQ9mY4Lp4I6DoVL2MC4H+589HgGU61G3+AmVFI9qUR7
I+o9NuDF3lSCPpp86dJRIr9Myf1aJQY0UQBmSgqYn1WB5+dg9ZDbjWSQEfgM16034VlRaCudYXfW
GZ6/1JQC0VcPcODWrhImAlxMoZ8iVixQLSLw7V96dIzyrGhUlQXkWenPFrVjoGSPlhJAWmcppBJF
Tkwm6aScZOglWyWcLJWEMkFL6ShR5azklYMSWuZKcilrM1yVhatddCV1esSexKVFzXVTC6SpPm9b
yTcFsr7ZKjBNmfmDoySe6EQJooEOXWjYf6OwLF6y5sfkBNFPOwi/l1OgP1jSDteeTtkXC4umKpnh
vg7i+ziuEZnW+4CtxTGsYEeZSoiqOUhSTbSphRKpGkquKtCtzkrAyrrJ3U4UZYi7R9yqZK4Retda
CV8tJYEltnH+VpivkEqshatksjV62Snppg18Srko2DcnP00lrAX6xbJDiW09JbsVSoBbKymur0S5
tkCeSzrhokave54sKMCj4R2VnNdUwl6hJL66EvtCm12PSv6rCe2kTe33tkYYjHrxOCipcOsgGi6V
fLieERIPSlLcoS2ulcg4UHLjQemOU+TIXO7pdYIm+fydjko5VnJlUwmXLYUQzGEJDnPlHYvAsLaf
dUfofbxpBDk0gnwM7IIGiQkqh5//0huJLAoOiWATi/Lia9trT1bqNcsW4c+itTWfjvSlEWnw3voy
hwCZk/BMGcxsyG7DQbf489GczaPvjkYdhOHbBn096nJvj8ayskEmZQGJCfZ8T1naN1HVj174aguy
z7Rr+kt428OHYWBfNHaKtEjy9FwUS2lCsJbd/ML2/XYcd85Us813I/bNnS8+OdCPIAvHAgfCUAKy
SzeA2L49UEN4QTX6gH5L6kVzG3wLM+vBqWzKqWy7Ujmy61FNNbtK7+equEa1tRCZcQIgd5hKitZJ
NB1t9ftOXn5mg1NGvvdn0XJ0LDJszll8vjs4hhRpCtXr5vKi/uKmxO3UD3pED0SUG4trnt7ACwFS
DSGJw7rMKRSyvHnRG/3IZAZBwGsfch+2I2AySZQ0pdGnKvDg7uvED6eJfmlOdAn//OFbHw1bnFMf
NwJ+Tlg9711vcgpr9rgUr6RvgPUu2FCwb5r16GHyLGMBhOClkPKRD3sPc+DQe/KA9wRWM1D3sXWv
bZ2Wz6i5w7L4PggJaLbpjufDllgo4kgePDu6kxItYLPryuyJBApmvFx/anpV+guMf9tXZwE5sXTb
plPGVEa/+9d7ixocOcAjF0nWVtuqcV6r1j6Oprz584n77cVIxInwPMfxPWEqf98v97CwyRSHwMnF
6HXctpmKoZg9jC+O/qJw676vPwfIWtnhb2sWBLafHNvc/RYZ7kOMQ6et72QZvxJQ9smV+MGixF2C
PdsEkgFajBDjtwdGAWxmdUiKmcB4q6fBjyjHCW+VZHMFbLD7Kd2mVvjs2dknp8Q2fnML2A72LPXy
GI7evbIR2Ej+o3JcJQ6Y7hmVeW6y1+azJhD0WMW3be9S/25IJ5EWheCELZKAd5mOol5XufazDuEk
diEBhh0K4yEIHxsXcFRoTg/VMF4UjnabwV1VUNyfXaYKMok5rcyGYE9rNNAo04Ocb62YXB3KWiy2
yvmrUACOsiL3na3MvTbEd5OlMs36dN8RoTIW/0xx+k9DfpT+4f1QIBijCMFhKPDgkr39BJpw1q3Q
DzBYpsNL4c/LJG+XaT09NBYITKc9dk2/iZHAUr90j7WDxXcejpX24pjt7SeX6W+GJRiCJvA7hWmB
gPf2WITURq12uGGxmdFFGii/02FpdaTVEROike8r+xJCZLy0xMpAvqqAEpGXDJ8MNB8pfI4lBIlg
+ASFj9P/3f3iVEg847QZVnpN8JkePw4qvrKbzVVQU7R3YLqP9I0csgEiq18FU3E/s5MTQ/esq3L8
ZPF5F+O0Lmd4xoNurz45U2qAfjeAo2dBxm6wxyEi6t3VOzXFJAsjHFbWjKCgROy8rA1WLhllmVUf
/ZiLzKOL4z3iaX6Mw/hZN2CGnzsmYKpimFHpJpbjenYZrj85tt98ikprYwLTQx5DH+Dtp9ig/DTm
DCFtT74sxaUfaLvpjnF9Lz0gM4NhfJNpSlPZnZkMU++UkbuspMvPRvvpTPeb25zcbhYLiuNIFfHd
TBfmfR5rqjInivBKc+A7xwp+BDeE8ARjBw+aNFgJ4Trx2hvsUK+Bic2ent51FErIPPqL0Qqo2WT3
5SY2G26KgErx3JqPqK8/W2t9nOCYDVwL+adNAjvcoLenLiv6ELc/ZEVXRPNy7ieGZnNdlcU+r6IL
KsAb+LtLymtPuSEf//y5nQkwb68pXtzHR2uYigr3npmWzgGzhF3L1YzFbu0NFSplM86XycmNjIxA
geCh9Nv7hhwZLElDs+Z/2lJbvag7lsBRr7VEDdIz1qihA/lnBzV/R11HCfzealJ4UgUX3p+PGR3W
u9sAdiNELpv1AC4BLLtv5rVyQogYV/AuK9HSlq/9k53C5p7Izemtbg/PnzYQuNw/v+oZd/H+THFp
e7oFwpGHdxdVnptZT0lEEs/n28dE4jkgOTUjFhLjq06JeOneFzMB50HYFkuzH/ZjE6AV5DL/85H8
ZjlsQ5qxALxgZhbotN6dgJDOYV8TJTKF7bissnyZTvm0bJALoxBBPVRrFaIQ4zh5rJiCcLogw1GQ
Vr+RVvNkyJZAKBqQy7HEhNP7qCca61SXcm11nxI5PmJN+IR8gRRPZz/BiufdwGBNvd4MxSxhliox
Oqt0Um4sytTya0o7Ds2J/0jFCtmUDkLepetaAMFausQFS1HuibgXC9jAz7U1fP3zeTyTBd59ouqW
U4RMLif3ffRcxd6UlaPXr+oI6YeT91euUdGmah6Hqt7GRG4HRfs86cPeaAKyW8pPliO/mXG450HY
8FnCK2TueftB5nVGXhbFkVXj9ZTJ+5Yqh3bXZgaV8CZ+7uL2NRPy0U0wBszG45xmN2q92MenRCes
LqOSoWWSBASMis382bhk8urvTo8tuNJ1x7UE5qN341JIqVn6AxyjgZ3x0rWTZeK7N3FW35eIXLK2
vRKcrkD0N1Rxi4XHvZCh9/nzh3Rekn04CsQcLlJJpmX/3VGMdjVPqIP7VRE2N4Vk89S39soJaXST
IgENvyJ1V+wLBFOLLhme/TEkk6c7OR6NpSzDFNMb0fdaME+6FO0I+jhGdXUlkMqPjbVAIfhcGEgu
Ec/cq8OXaAK6flj5DkEz9ChLvVhZ/kNLqlts6ld/fne/u5VtXGwEqNoWbLz3S2EUj56bTBmpQK3P
YClxio0sN4FtIMV8dvXkWR30hNKSxfRWowdEpsIPrM8vKVDnQE7PTc2sKifnKOYbmbifbWnVSvD9
6fdRSTqK8cziTF0kv2wi8iFqHM3gAM/LCMfFEEwUV+j1N25IFurUrf58Rn53Uyp5LkJUy2Vh+n4h
EepZNjWBstWqe8IL5JWtTyvfwrnkPllV+LMP3ftxnu6bLl8E5vzX9fZvSa//a7rq/xeB9v+P2mtQ
T+wTf/m0lL77b922EpD/z/9+Djh9bdBLNyrj9Dewjn/+H3/LsEkm9V0k05AXAe0Kj4nq76RT+x84
ipWY2ofvwXzJWvufMmz7H2zNDB/8619K6/8QYQP4MIUFkNpyfOvflGB/WK6y+QT+q3bg1IY+4MpG
e6DBhwJsVUzGhd9IikXU8kW3M0uG2m7Zd96F6+LYLF+n4SGmLYpW9ZOb/8Ny/nwM0EU5DIbY97C2
eHaZiXsQac2k7A7+JtDyXW+xwcSE98vndPrrfv2VC/LhLualwNSy2YNoLc6q91/vYqrWXgF7GRqb
W12Q5bkcMC2Gev6lbIBBmCL85PU+glDOL8g23+dlXcBWb4cN5M1DQHKaWM2BeTPn05W+pHZTI3l0
RvI1tXVj62Bl44c/v88PyKLzyzKRMqPbNmu1ty9b24GuicAQq2iKLhyAX27K2jWc/120sXoZBwwN
8zZ7DO/dnJTQ9W08iugrOic/urK9rjiNUS+/Ntp0KEZvFQ79Z7Ox+j/fDMQm95JlwKiB5Gh/IKMP
GSLzPjdJowrnr3qGt2ljtuJOgeBqkN44axEP15dQzpRS8lR0ZID7kgnSxaf257P8sbJE9QrBJLfj
mcLzvh5L4dMohM/GWEGC20B8s21iw5BeEIaWHVKn/KLg7mSL5Fd1gzbKdcdtaUQPaUXaps4V0RvF
1yZElohBYvPJwX08URwcLGGHK4CP6P1tVZDIGGLJQ4waoAn2/PQGFfcpr54HO9qZGgEZWXFn19bR
qXsEIj0yfHeDh3ONuOaTBd7HO5xyJWMZZQ1GrQ84xqGex9ryRvMMpHZLY+Om/iUrzrvWjj7DB37Y
RZpcHGhsFKqPIsb7xWyfajpSGg/Mti6/xDPg19k6mUG31OvpyfemjRcXX/WRdBbwEJ+c8t++NpHV
DqtoMEvv8fa1gRW9zxNr5UTipkuHW6cLrxx/uOrjcRdxLMSCqHg/vZhOf37pjwMb79pxKLa7LsXE
9zt92yMkpkRzfb4SB1ndT2tU6hdQNDywsJ/BsX/3ajAFufuFqnG833n6Uq9KLBzWysyte4IJt+gy
9q2d7Np+oUv3+s/vzVT7uLe3vNqX4E4B+gaG2n1XkKIq4OZ84jSEXOOly4p9ZWKXT5PjMGcno0LG
OfRfkDlfRcV8qc5v4YmjGxp3YUQka+wtyMS9VqTRbtiFIdouLToi4tj/+TA/jrkcpQdHX3mnTIbE
t2PurIUizFPDoj7fo8i2D1FlXXR29snZ+N3L0PpRUCuAXXwIb18GsJKXBXZsrdqq+WoI/cml2CW9
4pNJ+bOXUQuHX9a7c+g7Q1PxMp2WX8XJuHe0ZhPl2ieY9Q8lcO7WX9/NuxkktyNnSJzQohCtAc+k
MhwP1yS0EeIWy6vSL27VEIGr+e7PH9bvrmAwproyn+F+e997CBHXxjJE8J7O1h4T3EEIYyPd8hiT
uGBqzv/NqOSxWIOLy4LvAxwXjbdVJGFqrdxh2LYgoJMA7Y4VP2fU3QN7uHTKZ9l4P7TQ+/7nd3p+
K+/vHiokOrkx7GGx7r39JGVb9nacM0lRKq2N3YC8qB+qk3rTWh89B479mOX+l74gB1ZdumQxLeuw
vBsbKpRZp+9Q4nytA+rMjrfJKOw7QXWDJ6xYq5neD+xjE0anorKdhVMF5sLGPPBXUdHRKcFQ009I
tuU144N6h2YirwknXCIpOSFrxSPX+1dDMBMeoB2dguTaymOliUiRM5P1Njx2g85+NkJ7R/kcLpwZ
C3mT/8Qb9/OTeep3VyMniJ6vywBuvl/POPD3TYTvJqp3/Wl0tj2qoGygmt1yE3h6+k2b4LpM6f/h
7DyWGzm2LfpFFVHeTKtgSQIESBA0kwy6zvLef/1bxdGVukMd8QaaSCJBAFmZJ8/Ze+3Vf39Fv7fU
eAo8kn0cXlvFd/ivZzrLjbmZy0FfJVW4desrEu6rXVePqbTOsUPkTK+t3ER7bD5cS256828RRn8o
U/kDqAMNpiBLE/RffwBVgDcid6HRE8033BUelwO6s9INlvUV85NbEHcbu42OHK5/rVP+UB3w3qmN
CWfhtf9drCoWXls15N17FikgxKzagWKsNQhVOKaHlOlTeOoanQaf+lQlzi8nqr9mSA8y7rBPuhsG
bBev4Jsppu4TE/QWWpQvQ2Kma0azrCzZ19B5xEHVH9PSPs/mdO/U1Y74vF3SKCu7r4+D1zwLcBmY
OjZT51wdw7zTiRzViY4VWrlvI3uXVt4SD7fVyxSBLiF/DqtSe/1ZxI5VXYepfuQdPExxfZgQ2FiZ
+6wWH8IhYdzyrlhA3rpKvGeOt0+G6LY2xsfUmO+LPt5baGbjwlvrSXQohLIu+wnHadxvlFA7DqGL
SV35zCvDh5tN6wuje5TP0J3QHtdmexJLTUmsiS+M7Nrl3W4xcWKOZNoenocc91A+XgAvXtoI/crk
ba2x2qh4Esg7AJ1h37oT8lUMC1m9C+vmrW1AsGApJHYiKn0Lpw0Ei+RXVHY3JTAL2ZFYbF/R2awJ
pHxMaKy6bQtFqScYuEeSyc5t+hBGV6E01uQg7AiN1HHGwn2Z/Mr2LoMzb0vcj12cfWtO+S5LYk21
9OjZynfSycAzqnujsk6JGJ7LxHuM8/AsEvvGVB+Mif6o6qXPyaB+5Xn7rUXXptbee1XFrkFpiN7g
9b+fz+UW/u8CBGs+YRSMkZfBzvLf/+cwTMYyQXNIdEtVFacFc0cs5qNjgulTUwTlWSSsAN0qwWva
etarizrZr1YDrWxMbyK8V+vn5UkOa7wt8YziOS3Vl6wE9RgFZmO8jYq+caZt0w6f7RI6CZFr75bI
tt102GSetyZ0D0yPieCc2nkQfbv4BP2xlvg/bLJsG8xDCVG9Q2R+mHGFLRneYF57jW9OBbFy5t/o
sX/YKHVtaUxBA6fi/PfFxwsVs7QnLmEzSMUqbG9mSz1r0z7j9GYdbyFPXgb1r4jmP1xpsFAzqDEc
Lk6/TSbnzs1qeoOcoiZIL2V+1HrE9bKg7Wsxzhrtx1DI+7IkVt6pRxac9mu0MuYjH3PuHnKqiXpw
j6JxNtVCaR4sVvMk08e5S9ZtFn9VDUHXzdQxzwlBeUiHibx81qBINKLcw2Bb83zvzD4EZHEzeNH6
v9fZ731w3pnBdIC5PPzr35qMofTYJCplXgmZnuI8wW+XcaAis2/y28y+hVixm8mMJCb3qFe4ytz0
JSnrQw9TLkZSMyZBCYnl79XgH8ol5Dy2aVOG8xz8NvMZooZdM1NXnlZT8Fu3PY4yQ2s/GsNGLzH9
pcb908tZJrBL5EM/iT//fN6q2LRb5pbqzyhc98q7JsJay5D05FrtjeOFfzmD/vh6vJrNskLF9u+3
lxBC2eQoXVZCt+9qxd0kIYmfVIaOIYJWhH8pPn+XHfA9Qz6wqQehnf82Cxr1hO52VaiQNbV1x0xH
KhdDTT5yqzy27kZR9ANf/KnFtTT3GdFDO3Cfj0gdP/97wf3h5KU1hQKa/hQ4wH+/73ysrTB3WuLT
cUhniQBemJysMbotzHD73y/1+4CV98wNlQLDRL1ElNM/v9O87CppWLW6qqv6aCTeKuni9wS/trco
Xpd3D4jkdYpwGMlkRbOAjGvXu8RuSv6uSxRlqD1WMt6IgYqSjABiQMmP81Rr6zob1Rr/Ugr+aUks
bAr4GItQ7Gdg8T9bvo2x08WPPP9cTIa+vSzX+NYbn0jj3Kih+/TfHw8fw+9njMEVd3nwKVh+UykV
CdZtPr95laLs9lPHDKiY7+JylUh5EyHd0rHPJmN4js3+dXLQ63ecIpBmnoH0PS0NKOJDH7NwOqMY
SRbjKM4ZJOvxWWu0MLDaKZgLF0hNfE5D9SpGLMmGInw3YeCijJhjlOrsjKQ5pfZJTcwbJEgMBOOz
0cobggqvlYeaNm7sNUaU1h/BnslxWM811I4oQUGt9xcnr5/oR917Wbizm5rw2PCGGQbOLvqPwTiB
ibC7QzQDxdAmmKHYvaUC9LGmRNKi9pBm86acPaS6JoarelDXbaxdpqg8KBkBnx6+1dgFgFX70i5g
EyvZSVojMo/l02iwX0qcAHOYY/NNmrewAiQwGOISCXeHNbTzcbJWkNSLVD5oXoaHI4cq5sW+bWFn
J6bFkBjM3WIR8UX2ceCK4xnjnkL0c1mfro5QKew4akmXL7KrnIdnHbVwa9pHJ8keQ7PcpXnxnRUN
dihmcwiLuU2Ab+7wNum69TgAXQONeWfKu0lF2lRN83X5DWMmDsnAtx72L1VfmbjK5hHflPgFSpGx
b+TUftOHt+MoN4hiSFaRFHslst3RBuzU5Hsrht+cURU5afG3Nucfqh90h7SvXaon7TfcvqW7itTM
VF1NYXo2nfypl/GjXdvv//0IWH843Xkd9kQUPYtQb9mt/ueRm50xHtuFGWjXpCeMendyPRU093Ah
MQ+jYQNaAhwZndMU4tEEzGxZSRB312r2iTvlubctsNzxVW3ENi+9cynkGx6QrYjeShazoppHd+y3
pSGeKzxxJtuvkKAjYUVoGUUydcPyvYZadp81uyF5T8PwhgJtpSWpr9bhTd/jkFi6a44ozsvuVE/2
wemszRgDiE1kdortbDfaYrtouOyKNCmJTj0OCmH+bbTwp717ERLAcueRogr756dVGWZnuQ5nZFcZ
l8SUx+W8GgwS2dio/vub+dP1kLIEfRxX1KWr+q8ujRJ2IKNlApOuKm9aVMXL63EzqycMlFIX62Ho
Xg2eLO79fykFfp+Dcm7QO15mcqy03zo1dsW/VI1IBUAwnngqq9zEeA7glTgKE4/smEN3sLde2N+2
jvWXAcefXp2eKn1O7uZ/mP0bTtHEKJVmwu+w2+vFoU+KuymQJr5vafraOG1fjTZaVab+/3jj1IH0
qEjbQZL078chmduuNgUHgmo0pxpDmZNp33GfrKyEPwfcr6JCYzSUR6LNbXP6y4H0hwqfOEdVZ8bC
bJIn/5/Ly2yFaqQqr27CWYyzfG9qyn45CmbcLgV/TWS0p4Jd9i9LbSkD/tWt+sfrLufy/2wCnR1p
U+sa86rPUB97HCjLehsT864euodhnu8HiXWIv0dslLFDO2z+pVe3jAt+/yNo4/Lu6a8iSjH/NT5r
lLyMlbmYwdwk7rp1kn2UD29kQt5qGKv9KLXA38qHejRe9ILCRQj2Byc8jWb/5KXjBERufncisjTy
/jBS0jim/Lar1PWXNwPl0GN7WxwpyvjlyvG+yet9PcC/gG+h+FmSkjS37OPZDF16Cm+0ud2XQ7ab
1OZOa56NZWJTN+Pd5Fj7zMKwmtSO5zvd+FLQ18gVma9l8mL0ub7Cocm9EObH8pvNBlup6GkfwN9H
WsSd3CzzgINVh1BhAHOuaZhPhQMayMKBbZLAWslmFRUN3vF02Le1A/jKVTb4K/H0M6dbeRN+SxNV
XCPw8wz6Epk5w5LGvEgQn+GPThOixuJ0MzKQPgmwhTa/wix6nWLjANrHCIy635KN1/vQUElBL5/A
jr4opX6yixnRSelugR1FgVbk6brxVLg19q1C6FKf5WfHBQdDC3wVsg1RJSswLninKu+qKrHg02Am
B9A7AvLaZQ2K2dSLsXqP+lHJ4RFh6KbzKIxNkdWHeQq3kxjGgP/PhOSo+KVQH7u8xtSStqbvUmGM
8XQ1mmY9p95+UoxvJBynuo3eNDMugrrGZY1iy1c8AMKjJg6tsN47zaR6U0GHiJb4wCk1Hnszv7ca
d28UMcw/YfhQSO4ry6F30VU+8L7cHJ5+Ln+4xfj6bpuph9ntfLs9NQysmhCL7ZKf3GYm+EppHYsq
/GxS40j1eOrz7gya3gdeDBNKvI7BoELIyBZVWxGvZcUksr4qkIATPdWDOq+dwB3fxtK+GZI0IN4P
w34xeli91VVuQJGIAWe2unvhuxwhQrnDyoouQo58vYUWBxoB63q7Q6376sTiC5Ltyiu1d9r2FD9i
ONc6YBsXhq6A3uzbRt8EsYAZDFAVhD/+IieKX2IKSM8cDxjuoEQhIee/6aV8rgyN4iwBzJuOj3aB
g4hqHCZL5lcDKv6mkoQv6undoJv3oVrdtdGIMZ6x6xLR2Oj9XTO3TqBSjW3iofo0+URWU0Z8BGLl
oJPesvRJ6pLyLu9A/4Z04UIkZvhapxE9FBUv9HYX4JZH3KTJg5AP/LTRrDsJfgK/YeZ3VsgnHZUP
Cb8KbV9DaLH7MA5oyk0SNjKX/pCrKQMtTJTwRrqsyHCXZ3oDhKOKfP01q5Jk0xYtgGr3xcw3E5v9
StK8MVvYHjpq1I6ia6xHwrgII+hE/oHm6DrkGLe8dxLT7qUFPoqp1I5LxCaPLSIYYeegAFWGdU1U
uac28RGr1mGOYvIpPlVRJocu1Ks9N8QLwDO/9KDgZirE+qLtP2YwoKCg10OhO74Tt9gDWiuDHXSK
9ewxmiXKfakRVpCopzLcCfBUARElxwzfMss52rrhJS0QCie0MlFF676satqIPR/v/CSkwFIpKiVw
nPrGsKtDsQwQ4i7btZr7VfTKbuIyYPRws/pQCTK4PoBQuCiGBL46pEEM3067qpe8zy6NZ3+ycFen
g6/l4Cy0HIZJyRUD/hp8aPmma9Pq51/2ijzVQ5UGlqbed/3XcodKopAqBvmlkUJ8pYLJBI+wV+Q4
L5AYuCWZZ8bAFH98yeqrAfE3U5TbSIc6bHeQeth8CM6CJ0PTLdOUmJdXP6AgEBOW3gJx2xhI0U3X
C6yKlQwWEBp4Nu88g43IFO67a4UdLnJ28MTCVzzPIEhsznppqmcvvwDpQK0nzzTGNtIMNb/uKfQS
7UlmD3ZkfMxxsidPhk3HVLa2UA59mGwb23ur7WjZqwV+qyxcWb29UeiTEvKm+LGaruHzXJxWfy/z
+kMRyUiwbvoQyxwTYVQ/ZVnoV1jzuqlHLRNCM1Nt6AY2jchKtd9yMdOQ11blT/BLCTMrnWQgPOtL
RPFXMWKnBzdOkieEEEDxpp9Z7tXpcop3Bgm1epHEMBKEshkUsiDi4mo2+Jkc4eEszEXr6+lc+Kp6
dCzv3Bo8OSOdcrdlE6vDQ1h2jwRffJTwf6HTz8AbxB4O4ZpaneZzKXlJ9dmiLYU485LUJjg7pcOL
CasoU77Dubj3ehtPR6zfRO0HMSW/bOhvKWntSq5/zFn/kEtvI4vmxorNjQlhJfTkL0YL43qCueF7
kf442KQX5dz31ooYd60CIWyBI2lhm2NIrUB0qY+E6d1FLXeNohicjT22eMes/I2JwFvfZoJpS/w1
G1Ma6Askz25XSps/6RNy8Uk6eAmV8sEYkw8lRtaC4tHIu0NfdMe6m7j9meM3DiGcBNwvSoeSoR6M
+3hWX5HBrFTScgOZ6MeJhVHVk1zLJvvq8VfiL+rUIIvyX1BIQl/tuEvpXMZn5W1KM0JzFQOXbHG1
6Rqzu49BrHC/YWc0W9CGo2PHnPTVq1kUm7j8Ll0PB0H3MoXKp1kBINPBfvjhRc28oK2tS1MvRD6L
leKYkAWHlq6rp7fBGA9gave5VtA5t7V70BmHdHAXCj4hMrnKFy1qpg6iPWqzcqdP1UXzACVZGBbn
KqfnPEEAS7bFPB1CR2D9t8e9Jr11JUBijL24Uaoq0LT8WKAbLZ0aulAsVyww2M9wNzHPqBBQWtQx
GdHsdnNfz64IjL5C2c/XVAxz7LclTkR1sMERllkc6E0u/AXskno0V7D7Nk1EW57S1Jj7M615iPEa
+1/6FsuKHakxdgOPD5MBLV79fIe5AmYrpNUCW8YsNNi8tfM9t5LYFfaPTslPVVQitU2Gl8ytkLT3
1AuJLQk4Gl61ubnOGYfdNJJaGmn6jR5Pr3kHGGNw0mOjJz/xyHpz1HF1+VrpfNU8JNxgPjs4RlhF
wzUwpMdlVWHC7NseC5EVniG4ALfJyXZohoLC0xDHHylTRExBbVSsDloqfLu6/eFk3msI0mfWqfty
6w5O9a+25E+f5vFjGXZMdfmecmhSwcP70mGkjVedSwNH3QnF2zYLAe6nhjjPisIMDyqZra2Zc93L
SCySuK2Rzw1ueOg06ZziqMC3Y8zpE+zON8qjk9kmu/BUWd4eXvjtIL3zMrruQ+c0DgqiPppCiTZs
cPCd5zp8VpdzgBV7KKNwpel6ydYWb6ImurNCzgxtAaL3lvZtLh9JhgU16g5dXMCun2/qLHvqMkhl
S5sqHZX3zp5PPAvVCpLaOWxCdRWNo0aAk3JX2awW8I1xkC+IoyaO1rEybKt6PhYO52KvdxlUFvA8
lnYt3NhbTSd5hc6mBQmtELACZJiE7kdc9ifybB/6yH2yomQrC+tNQvWYTKIA4kPBp9u6JmsOW6ot
vHuEbm+sedx0zAE/vHj+AvC2zaZxu2i7Jq0/6jTgnPI1qe0nnTHu8gJdX373WvXcDc2HqJo7+T2U
yKVnO3pStQxC9MgJJs01YqbXUl2yON0FhAHvUcvfsEzVsNkwAcIhWdl2NPkKzE5Z4ohxZiCqytVN
mzqo4iGF4Dg8WRkwIs28MQZ5S7hEojvgZERxMSxuQ8KitPaSdmNMHw1dpWBoRLTq2tdEIYXHk3yb
OfaxpijvlWKuA3sswDctP9nPU6Ab8wFZpcpQlEMu7vIPsKD+lLUHtECU0q64kNs6+tjofYn0FskB
OQggJjRDexbTdMgZqcxWvXNj5SiZP9fcVKFXohMcapqXVqhEPPTOrx5CSM3Z7nbfukzeJ+4hvmI8
Tk1/TebyA9YScbv2vE7c/jtPnXWfppDfDXaqfsUfGgeAKzlVWNBu6SMh4m1xrmvNJkG07neCkSm8
3BdkAPe6SkcqiuVtm0hyLSXCUa9a9aWz1jE+MOZzi5cmql4rchO4w8kALu8cjAqFTAqjCH6+4vBl
FqrMmH3Th4zoFmpCeXVCSwcra/KTerQHGXQoGxT2WukdPSfZtovwY/l9MStlDLuHn7+KsLBfFTi3
xA3vHEmmQ85u3kgklaN4NDTskNIb39PKXE1jt62G8RgnbIPzXG1hrLGROXVgypT9gV2YNu/c898u
lhN9RDj+KR1juvhTMwVT6r2ai0pEOiME26d+1LZNIgW3bMnB1hSXXum6xZoC6SW8DW2nWyUejoe4
F5dZGvACkQt5w1AHy5SP9kyyqmGvuepTTUvbFQxRUuNbnXh8JbC+oEZV5JKFPQ0ddjYD32eUBorY
O9CFAhUTXJG5I0ttvh0c2WxnDq8lMBo73BUiIiw/Ikqi4lw3A3NCe/5uq/i9GqILosLD0PerXOh7
PRT0yk2kPW5K+oRYq2n+FlXOfrbsfI26ZvRbM7xVvKVkrMJj3Pa1P04q19NlIzNCe5vxaRbYyPzO
KL/CTrvS9YM+FT/JAXUEA7iBX5zYgZN/tqkdblywyPTZ2Q6GgaP7exB1FeT2YPKooeiJQKIKj2ay
uRBNKEwlk9Jq3S1/CoVvFSglRQcDakOcYAbPoP+IOUMMM/vjUF+qm0iCBAyb10h0/MqhAylo2buQ
V/AXcTeuRo7OGbK1aTwOg/2VLOKZqZuvDXxDY+A0+/lIeRymkd1YVA7XvXjNPnbTN9ZhNNq1p6Wv
BON8WhWZuKYC0HDI9lLT1qOnPiidtUtmuUqWO1Tq3TR1AbVkUtfLyBxm6ItkbpssrxONZufn3Atx
oqIcykLvVMUVGYVZgGmDS6hOy2K0iRJ0tFs5N4+lMwWOkl+7mBPIaSFsqv1ThyKsCptblcIAUOcX
OSKk2TCnD5U6DEKukz8le5wSiGhxNGO2uetIh9JE8Wao3BVDC8Yfxc1rVse0s7js9gelmu4qoV/n
Hn2H1p/0KTsZqn0Uyb0iuttsms9OYzPfNt7gdKl+x6XIQCSSFMqHaybfFYgpbh0M90k75I2M16ly
JphjC8Q0fVOt4mi7xz7nlhrlHR6ucZ3XdMRNssw6eju9zmQ+s6M48Ep9HWkE9ORRdLXNhgZKYQZR
rTzYZfUuZvFuAokAB6B1PU3srHozJvuOX7QRtQ6uDXJbEJXGLp0noKNLv0Wq/auEUTJF0M/DuiMJ
zNpZoviKjHnXOxL5ljAuQMZ9gDaZb8oohGIw3ZB3og+8m0Iad9NEvF9THpd/CDKgCu1uKqtaO4l4
LGrvg0nF0VCHe+lCSrPmeMWYAGaiwWVHHo2KexcE2AN+6pflyFOVBrpoLWjM5UwWQJ4WaXdfO9Zu
1sMPckRWCbzZpNR3VdceELQWrJ3xDM18mhlLNctBpuFI9evR3mDFZGe2joknNEIcvMWERYqKFV4i
jUaaksYPeNxueYZ2JalW7O3DudLzG3V5x7okecM+2rw/LpPV86iPeF1hePY1hImykDc9MO6sc6/G
ZK1YcdDnKXvmW1UXcCbTL5wEA9ewCDLu/JSj+5igpGEdjOL9kGt8+ExxwYTfSpeboTq8hM4ujSzb
t1StC0L9jrzWd91Gmd/qJH+rSht4I9Ervftsi0T1UxZe4tl8b2gFlZnPmGRJrFVPi/xy6smRS5xt
UuBF71uD6ruJP7jaK9mo+3knXhUOi5A0y7EZb7hO3vXS2dLbuYKDW7mt+wz02+KxilnF5ldUs9/O
wuAjUtWRTsK4V4okWaXDgItTEEW1UaNoY6Q9EZXe0W5B6SwbcNOrXyOdHG3OXhVHrYNFhVEOeCoA
n3mcAZC+NkJqQSEZHQ8fRPsdOKceaDOuBsdeFxbf709LMsY35tojtGxP3sYW7OtRpWVGKhByJxJc
ZQmrMlW4Ejoy9tVw33f9g9AQLM5S4+5SmK89/c0gAbwFbfk77kD+KG3TcA/rHsIZgFNE/892wxUm
OnQdfqlkWzP77DjbmPMy/bPdOcgU9zkizmwV1fTQ+HA3oXC2mSFPHZexUVePlBZc4cwo3npvpQ7K
JZrMe7NVEh7knK2qFFt6bGMwZTVs3cXh2ou9Hs+Pnju+m4QECsNGUIKV1EscDpLoobXae10Pnxop
n5aDX/TKHZdTemmUYz+/a4TNEyS/CMd8TXPAsW1E/dc11jOYxAePWyrc+/hbmT3hl7QG5GAcpDLs
pqR8zMtP06ZZq7j7n4Nv4UIAp2NE2c8btfXeO5wZZWIdtNW0gzq5D7tiX7TFLlKsj8yBgZosa4Cj
wccIEvsu+tSsYtagOKh7wKrkVlJTIlEmGo/jraKOu7ybXsKifk5nQqNa6hNfHeNnxwaruBSVtQYd
tpjU+6xfYtY0VpfOHfAGHt8lttlHUzFwdHaA2ft47WUGpPAGqVaUwHZu6mpf5ELdqff2NGrrZmIE
2Mw27ZPu6GXWrTl0HtsWt00rv20GysjcnS9VHPLClvk6GOlWFB+ti/LWAqmvVcu8aN3H0Mqz5WQq
45wC/qnOw30UxRw/WJYNtzzRcn3M1UZfDVZ9A5CW1AkLYJpXdq2fbasZoawr869CCpxqfG9D2Ly4
1uyXk2lAd3cGJgTEGzjsepqTIemN8fYagq3OopbVCLeaDeI6E/ogjQvUJja7oxU23+aYrfmcD4aa
n2tv2OuG0gdOkhxKga199qJzlD2nFg27ZLwqpfppKfIprWjaIhBXlmB50O5Zp97lRnzrjO66H/Rz
qUVvWV0v8Mf0OuUQcVkRnI6ldhPX7daQCyASgzw7aR7EcUK2xJjfe2F5Z7gK40a7+B7iirp8EcKV
qrKooM4EhcwI0IqXaVb3Wf2TsLVqbNTHPICjYJWkrkcjb8g3y31HmVkGbT6+DL16JkxAcZOv5e8S
X06K/CFc1HnSDZ+sFDAE+z06SiY0+UgcJVeZyH0pJkCjEP1JJKNfODFFIRSYE6DbeEQMejb34dbt
/SJNj3l8lzfFvTM8W72C4Vb2rFs+L+JOjl6ir1JyNJyx2VV0wxqveuhL72We0evBTht8xKn3rsuV
xjW2zGEQubaAml1mNwpfbeWUKy6UJ9NOjuBDH1VyTFudcpN7ds1ub7g19+76MZ1Yk2pfPv/sFYWC
bbbs71NxIdig8lFbfinc1JVUfuZ69ToNzeB7UvxqnehFr/Ovcf60FyXET5FZkNushhmMspYwCSXi
Str5iaLdGvaE7latuCaH3aMBIw3cPozX5K6OW5jd7DgWcEoJCkaCosYO8Vn01sPPLyWZDbVFPj1P
VfFk6PMVYfVSzbSeOEWyfbBD+nK5t/NynshS6seyowyf+vF+rL1bzapXE1e8csh3c0vTKY40TqYp
/VSMr1Yli4yMCxSxg7E3reZkOdUZ1tC9GQ9PSgzTNddhqXO9JwgjDGpnei605CasyB1LtfGgpvLW
6e7NUZxD63kS9ovXN1fLy4p1yUPhjMz2KoQzTMufmlR8SmX+0HF2+qnm0rGOX2r+CZWmpJbvj/n8
i07LJ83VW7SUhd8LCMzW8ulGoEqAW3oryoXvdOLyF4eiXLJmV54Z30uUNnjEikBrF1t3/YJFGzSG
RqBspA1nxa6e5pZmoGkbE6kWHHElH9XiY4TJfQtw8lQX4rjoffpCexBTu06qeYVqMlBsl52AdnNY
Vauq7r5TEUV+2gUEEST+4gat9GQVF9yKx2bNRe4XojyEJ1znpwbBlt34ep5dbJ3ARsxuvswZkHvd
UVdfslg9uSWZJDaiB77MO9PrbuvK2ppmftbpkzqrqUVibsUfPd1PUmW0Y5LKtyIRm7kH1sx1jjHw
KbHVFTKdleF0r5ZRfY+oxvjoeK5BzQCxC7+LbmpWalq/jJiDepNWNuMPAlKVcPz+EZGILj0IrXv2
SBfxaTNnQSmohGt4V3P4FCGp8un0ctpo+qvVxbufixd9GXqWqrZGOl7UHPFamwOGF8OL401H0Saf
cwEVpS5znttqg6WVC65bvTOkpkzyCLb5Ahtn+j8nEfPXT46xgKaBDEwl/84TUn7p+e5iJ/n+qZnD
jOKgswXYx+GTKdnXPDSv2vdozmXQtsVJ1Zy3Gm2Rk7aXCCRy6I17ZIx7u4he8mbZvxcnHTTfoVR3
ntBfNckFYfmLmrD/gmW2zoaau0nX3SzfhMWPDqyGOMmfw5rLit49pW74S2lQSC3ilsgirbmaVm1E
TaxBi1Nqjx6CtVZN2Ae1w81naYOkWbXNe+0xTLpDbAJ/BEBzSsLs4JIbz9ln/TJ4NXKDT17RMdTm
FqvkhL3GpCrMNWk/ekOYnPKktuXZGvXH5e/JR8CjEQxHmh6gRBMJ+illHltU3urnB9EonZ2wuFVT
hKdVGfF8OenBDOkkLkIus1bff5YL9mVa/cD3y0fVLsMgLy9kEjXs4+ARR5uBfP/OYEjhplaDYybQ
sBjTlUIeL7rp9EkILYhL3M5OSDrPMjdNRJxseqI+uVijbfMexg62JSWmn/KgUGNYH7bWb4qGM8ld
kVMwBcRHZbMVrug6kfaZjzc0s67LJ68NzjlrrVthGHciGU5aE12c/iRIWdR4FjKCXiB90HGwlF2s
5yzl6l4W9rtX5R8jGGvPHR4Iv7qZbUw5kzZi3qYPlxtUE7EScmHr4WRn+7bRtuQIHZJVo7zaHs25
n9pODs51nG4laiqRZ6hK1AeubyVDXG+i4R+vvC5eUzMdJBkcRBw+VQRZIvVpNrVS3IYzc5qmJ4Iw
UT480f1y3bPqFmRV0KuKLKRUP9sP7uNn7E1osZV9rXFLqPo7PuqH3BrfnZZzR7fE0wCuVjaEJlbk
kM7lvE2T6BJq3lOEdaEfs898ca6SynD/s16UIl+Rg3FPVuLDZKavkez0TUe2QRhbhp/38qlq+rNc
shma+N6oWWdF/8uzSNqaFGQAetpt555klVobh1WIuLZM41UGlywNrT2sKJ5pnXAWtguz2OhtuAaY
SqoFMTIdWoBcEgDTYoBAB8C+4Yil57tsNor9gKnmPBUx3ZOxf2hC984drN3EJ+WQqEXGt6tnbAc0
wkI1/OIHCckZiI43483ynCwfZYjNJ7IYtSsQfaOp3ArFuDa9BquO2iFC9O1kKVT64RgexTFWtNeO
5kwQ0RcmHOJzyBxObkIiFCd7T22oppxDhWa8K657h7R7H7N+6qz6GthQnObsJmFQdfmNkTXrqmle
hmVPn7m+FvFuebjtkpIQtpBL4czYJET9MOokrxbRNuwNpgRUbtVyzgxuf0AiwJxESy+Job3azsxD
mVHdGahJUXKGtHHMEePlfFdV/8fZeSXHjaX5fisT9Y6eAw9MTM8D0zt6UqJeEJREwXuP9dyd3I3d
38nq7hKTGcy5HdHNYhoR7pjP/I21J069wgFq7mpiX3Y9tgMjM/Iu1fIHAuT7xHK/h4Hmz+p9NXqY
Ads/4iDbB116W1rjIk2YFlP9rQ2VXVRWNzhf5FcRKtuVai/6oNHWE+3UqzbkqSnDtRk3X42iMBhh
yk8fedAoYR8F6HZD6ZGq2ujeKeqwsixaIXWwIdF9kWMREMavoSlu7LC+E/Gjrw0r+YQFk7OZD43Y
oiL8hDz4g6ukLxCtESWZbiSL3x7jb4RxW3jgD5Mf7RRVWThxeJ9q3bqQJTt5aLOxHtu2+y5nbpv8
Gu1qg+uIO/FxWlgbUToErZHnXlXI1YcMGLm+o8yzsoX/IB3baadt5dLuWy4bb2hsbqYm3R2jBzhe
B3w/NpKMnwSgYVdGgyaNkOut5yCsrDnhQ2Wq/HESP7Qn6MZEBxwnQTT08VfD6FZTlewF5953+pNc
sOHp3E8ISkrhBy2bXlSq+uIVZAyt3u66L/NXOc6yQm+vEOpdCXvCYibU33wMY9ERWlZajHc0ziXt
9RAMq0aBuoKc1WYw6pWRiy9N/5j53aEP1Vd9ACnjgOHwvFdN4HyUYiHaGm+Ktceb4bqE3pKU9ZcJ
JrdiZbcuxbMy1nZGgFlaNfzyCeb0h6YHJJ5TRuokkNgzXt3RRRRVXXrJsNfc5jVKqhd5kVaX3Pbo
7QUQLUqkmEZkkP3cP+DNdut69nPJ7Y+c7FmX9VsEVcEH2Supj9HE2XcCsVdZCVL8/l54bB0ts6JJ
WMULVzZp7osyWqb0trPpemK9l/dJXn5h5d8UzXptqmATaAsWhSX2B+jCK5veK4B2GRunsqnvmj/j
nFpC0t3VVXM3iPq1i4xtrav3A1JsgxkjJDXeK0l76/vjC3LWd6aPak+k34RZNm/VYt1z99Iq/YpF
2hMa0tS5HQxe7Fu8TJZi+JYUAZQR8Sq05taVM3+CkDmV2K+XiDxHG2dMb8aimpe1D4eLImkcVleR
/pTlegAWsn8BcE0EHE3UQE1WdF92vujH8pv094HBSQO9v09d3eTfEkIaqF04Xb+JqHk9IoR/ixvs
8BoKHViIowTXrmInN+3Uk07H4fiqMjaGPJ41MTmM1rOaB4kR3kOMwAIqotYBl0YACPacVaFY402q
rl0fMJe1tfKheWgat3no3WwWm8G4bUdBqVfodrewG3JMdOasddPUrqxu41fjFz+CZMDlVRUBotn5
bIwzspyIYN2r9RFjFR83YRton4PrEGzFbn/0WOedeiW65IWrUPceQE5cX/DtQj9VP0BoWNtjV29F
YmukFPyoZNrYodG2gNbWXuugg4qCZnE2Gt5DEulikRkbDR/2bRWU1SFT2+VUeLhKxqUHeFDxF0nb
Ktsm6nxgYW05H1y2imEwt2Z4HxnDIhfWL8W1ybzi4Asu39UKAMs3jBVKzOzq7DqoxEivzP9mT4zq
IO5nRml/r/xIBhBiEfus+ETP7L7uIkyTJ7Pr30K1nQeubPx1utiI2h0PbgPVHjDaU83oXR9f/flW
WSEKf/y1HKtFhG7WzvnrveMHlFCSA4MqpFyDKGs3IIgg/yb4E0DvQzm3hwJzcU3gKoXfHJUq8CoV
pMBShIvWAumAGKdPZ5UfXd9QucRTfiGUuNv99UFA2XHTl9o+ssBET1loK7Pjrwg3/PNXry/WbpIb
BFnqhKeo/OafHxuote1Uw2zK5fHdytMndggHjf7sCVyZMRu1bo6GGzMk/aJoE3XZOnsdXVAXUClD
16cPhV+HWn51cvEQO9TIO8D7VkIkGNgUdtWnKS1u9ZACO6Ufdsx4vNMobCYUF2ZqDYoSM8LHoojq
OXqT32s1snBTh3xQ0CKjcmQBTiwZOH4lEVA1y7sxqv6+Smt/r2g4AG6Ov1K8e0t8DDRqtpd+6ReB
vQBxlSMOjQ94Qb57pXeu+zgmjn8TY9mmkYw+qiNzRyg/G8XTupmwy7kRTZREAJwpAieyMCnWuVU4
gAL6773pZi9NPzlXLKY7qsLDgbC+3IRV5CwnW5+eGYoow/Tmc1Sqy1iP4oOpK8m8NVCO6c2+uEvi
n35YGDtucLyoUutXn3nKtYjoF469AbSvVr5DJ8W/zNOqnSF/HH/766VuaG2Bvj6fjEreFVeN3VS7
vtL7VdG3s7Tzf3R+8dyj7rwLV5RfxLcUXYu571iCrD8uMD6uMX+ux3IrfFI1xYACi0iacmsUhPSt
rtR0UVL/7vieH2HqCUJFWubEzd6zrNtabcsNtWo80Me0e2qcIN9qNPZnWepjNeMpmH9EWjInHKl2
WIVnyzanmDy2rg1TWWABkVM8UG48ZVgaBVtD3ndPIE7ftKCKbsK03bphWSJ5EXds2lfQohvdW+fo
F86LSi2eVWpnK1T+xQJxjuJZ8f1mESgxbtjyZdyh+65PQ74Jcjt/bnyT7nsGZt7U0OJWdNTWsamL
5iZcg4UtCsBoYzyquySNblDBqpag0b92Qy5u/KNNlR9FqzE+JGOSY8rVNttIMp5VDat1tfUiSGQ2
dz7wsBRtp+g2Tjp3N6hxPJuiZLgZy/RnqFg1XDCtfADK+43iw6PTACQU00NUd+GmjihS+GKYtQhZ
32QCk2nqcSBZjcLeplaQ0gJw1U0I2dVDLPAuaaya5gQ0IZxpsJ/B/2vuhHWx9gBAoWQMdVjjz+j6
PWsiPwaJGaJrsj2+RBemP1DY4er4MJFfoxkbzUPPUpbHf0UxYrrHdeNffwHfeHuZ+tz+43shyQUS
DOqhD6xdLMzuOYKXetA96gGmnvbws6HJokfTzmz5MvMxaBJWnS8ImPpnLaKn4DTJc1oXxrodqv4r
zgrr2I7jR93KvOvJpfpyfN+CJbWwkbZcV7nZfwVbujWDsn0Y/Gm4ET1x/PFrULppP9PPpuqQyBCX
lgxixwn6Cm07IOrFazBk92FuJjOqcDL4TPDeo9w0B3TW7P76YakNL0c92iKDN++HsJ+5tO1XXVcc
UG00r53knmB259rJT9dxn9MU1R2jfoy0FhaVzgLU61/AVA/blts0b/KxeVFL2iVwBcNbXHSNW79L
347vo9Bl4OpMC91u0MnMkE14auiU0fYPwn0KdP5JEMyQ4WnSIjPMlk5c0bmtxIS3ovaa4XdzHwB8
2k50OYHrQ/s383bt+dGT5qfajuxMimw32bIqYmPRat09IAYI/Sl+SpndHvws6Q5eyo+EoHOWEFbN
x9HBAIEWr016KHaOxlILvzqhdODPbJqT1wY2EDhvXMOyxzS3ktmF4UXdOvUDsLkaCHJlNA5xq63C
ZuAfa1VMQ8YplyV48RuRmq5xRbkQLVOzFfPjm6nTHDrMbdbI27T7QQ26fWywrhFlqT+GSZFqBP96
z6d+v3c9Mq7SZVeNkUAKl/gPJjtaqPS8Vm30TRi9dssx/XvN5tu63tzno+bfl/KHNhSL1pz6J3Rc
C7LiCOcILQKyQoh60DLXmQVFHs6LUuh7U8uwAeqmR9D3+pLLV7eTXpDj2uNEXihf//bm8dcesISf
I8KUtFuP09wopUbzTG4G0CLf0P7JZi1lzIeKzmpl5wq4LxLGtC9WPpD6Ofa8YPjQ/piLQD2gpoVV
a71Ia9Xc0Q93Z0ndVeuma71dUoz2ejQrwLr4j17VVe1sQye5zaofNqvnldUMxM62gZFxbjozP6Nb
AAkUl6NgrG5wn45XgzuAPzKcZ8Xw0wP482UKqe/aSIwgnNXgIoMgUW6wK+zvAsWt7sxNOZX3U0M/
V6G9dUWcNodGuApaZWPBk4rst0jY65yiWqrgGWiHICA14L9jKcBuVl9dtmdq1812HPtFa4fgrYxn
qb2SV3gnuimI3cExaSFIi0k73WhKdSj18K2G5mmnxqFwyrdk8tfyoJaG/6iV3Bu0nSIZqPi3hijg
aEUAUQMdxJHozVuj/dn57UZN4RskYMbr1zAMR/BrEwUzd2dgDoUCOz0qH2SwgiPhVUVGGrkgrSgD
osws9J+DE31BhYjQg+iybvHl67MXySMxPU2bjV75jXVFv/WRdbrtA5HME9BcnBsvjx+YfuWtS6Nb
a3K6O9nKUrXq2Q2tZj2xEc9tNbEe8TQaF0Kn0BoI4lsC7mKhQ8u5HRrnfrT8fjf2BZBmoYEXpV49
XrVN8xOGkLMt1HoA/WT2zjb2wH0ZWIBF0jhMxxSspR21cY9GYawS2t7APCysW2zEwqOj2NFbTH7Z
k35jBDuRdkUKDz9G+pEN4XUq/ck06VRmYlkm/fH28dHGLKurbEsVETUX6XdG2vbPT0g6XhzphmYr
8Deso1vab7+aRz81MHnV9s9fCba++dJtzZa+a20Rv9Cej9YGQ3OAdIA/W1R8046GbTbQvp2QLm4D
dm6krQ1gS/Ell05vqfyBqrd3U2MDB4NWB92IM9yARRyuVfmWv9YFeMfV0kUO4+BigRB9f9VLj7ns
6DYnfedSWWti8nRAlib6DrjTOdKnDidCDfIjgOBa87wNYekS2eZxD8ADFESHcIr0vEswv0OKy5Be
eGBPJZIWfzzodauw0tSSdlxLuDE2MEPw01PCAQXidmNVOO150nOPNlsrPfhKzPjyCFe+P3+0FGk/
p6CdIVaaSHUKFCLRpFHFCfnL0gvVYJ2HqE7JU1JNI6XbUZGkVZ9f/X8fyhIqgmaAo1C1ONU9dhI7
VBVwB/ABjAXcDlit/Z5UhbvUX+BwnuHzWUBHdbQTIVKiQfWeV4efXY59DB0VCg8LR9QLw1M2mD9J
lHyuY2jv9AcpLvT5BZ5h0b876gmbb7TA1jUtR0Xma5cm11MQ30gSvV/WWMBdoCye4Sm/O9iJinSf
OEKFb8XBVIyxUDLAFGAuSfGfX9M5TqglkII2LaolrnGq5G02qKtYgYN6AyyXDPxx4yf7FtaKDeZG
qidElbNV64qedLSztOLCkzwzPhEuUR2UiHW0V1R5G35jSFZNhMqWmyCVNjabuEVWkrboOo2KVZS6
F/ivl451MmoS4Ze93ksqUjPulNZZRKV1RW+WtnF+YdqdG6AIZkI2tYVpuM7JtOuKRkOECgtPTcmf
Mu6cB7V1pGgYIkMl76YknJo81QtPU//I9UTGRiA+hQ2Ig/T0+9vZKX1fWwWeJA0RUlnbVz1YJRtx
NLrfbHViAYL3Rr3GAn49DNZ9phBkG8n687M4I/5AcUE4mJ+6GvpCJ+IYfuyk8AgQx1C86kvuizsA
a3NA76sQ5m2gYvBddxdEx84eEkFiWzK6+c/JIYVDbupkEwsC1y35Mrl7H+vZtQrFm/b2Pur/jQfM
msqSauNi9EEcs3X82B5CXdCwlZSTZj3YVzYiST6GWnLN8xRYQqJf/Rt31uKANopuBsK/7x9vGzZY
UVaykzw50EgQoDA3aNct1dGZh91Ku6hWeRT5PGEwSzlYqbdnn/Fxqayi8KiuAGikcHmVkogT2C+g
g93rfvSIxMOdkXhrh0LNVRLje5U/q18dgSzrFD/FCfJPqoptWqLvJMvdTP1fAjaaNlXXmV381EJE
LmF3VC1VdK29MwlC511LHRYvyatJSXZ2TWlAL3cGKjNXXaEhota5azoZMZXJe0VhvaiG6MVVy1+V
D8o9MoMHRFYwBIkv+ZWdWym56yj6u/gcaZZ2MrfCKKpiQ0HPKJw4K8l97q3oC4xGeLTwdfQUq60Q
u83k2+jFiyC+pE98ZvvhITiw6B0EBJhY7x8+hUYnREHTnKNxTUE42ZKg33mZt0PAamYZ/eHzsXZO
v4kdwbHQQkaSBsGk98frRG4CZ67NP0VjcpIcehlG0m46u7jTC3Smuk2vU6Aj285wcQ/SGPTpvB60
FUjwdYBfslMCk70kTXpmrrOgIgZsIwWNsNTJ2uqNIozDsDXnFfIWEm3Scwh5Lwb6UlBFF8HkXWDR
n3v2LpVJA5lSE1HBo9rHb9tUogQaJNHBnE9xffy/jtCJEWrA7tVtx3EtYa8sFKtUy/820mv6/Fmc
veTfDn+yS5Z4KXet2v356FONQi8JPHS5ue4VsyqkHVdeki44s1m+u+KTp490AYBWecUSbxO6+asr
vLUZtQuP0SaFxjXV+5KBw9K7CtJcA9et3pi+sWo8bSmf/+UA85zSFM+R5qSDbJqjnyo8qXQlwKSq
EDTo09aN9ewxxphqRvHdtXHfbXQw4/d6acOPaDcSQKtrCp4Wl8QsPt4bZEo0uo9ohaPla50oiOST
Uk290hlziRuVCLkB3K7LDLRUuo4l0LPSATiZrdT2hdriWmuixaQ+mq2/acxw1aXthdD7jKYJZ+Qy
IVw23Y96VEEYjVQ6UuQY3JyWFE0RfVh6polaTENWBN0e1EU1gIYGbvv52Py4LBlCJUu2ULuUe6/U
O/5tapB26aMXNObcppmogjSTWiZyLdAKBWNLb/P54T5OhfeHO93p/TpX9KJiJtYQJWi791JMqV4j
Rp16YFn1C8vguWdNgEr7TZOb7umzduPML33El6AN6WsLxe1xLGYBgvvd0C8/v7RjsPt+s+XaNLZZ
Kc/COn+SYKD447Yh+A+gQuad3RuLzCpWufAwLi9e5K21GWMuHXi5ymGH/dVzmjt5q6lmrFXRLv6t
88GZTD8KFIqTcY5okSFLe+a89FE10OpVVQ6vjT1hWNJt7alahRGGwSt4Gi8h0vwTMtEt+1LLN+Az
XQjxzo4zHbdQV9UEN+hkDQw8dDS0PjOP0TsGBXSDzaUq4qXXVXu56Hx+8WfH2W+Hk+Pit2FdYSaR
It5lzi3qjbjO31WA74MUZY4CqKW2rZRLuvJHXdoPjx+HFAdVKlzzjJOZ5EVCoQEqh1qlPTlhjsaj
NQtIGOStl8Nd4na1JN3mSfNio/SYQg0akSYpaMxAqdgrYC0mNh9do1KjF6iUxAGewYQLGOheU+kp
of1FN8J2V1573YRotYTLVGu2DRbdOR2+okpW/85tdKghC8uh9ilv82+3UXdrrx00nprEEqXaAcHz
K3RqtjHOGD0uGd10YeM6hiUf7iIFZt1yVdVQT7V+wGTXwIKou4/C2o+Jus5i/4ZrXTuStiDx21Ob
b4G/S4A27kHh1yPhiLrIs8P0lvDhRFwbBKAiSVdZLlaoUd423rzrvRvqoeuyczd9hhq6Q5Vbh0hs
Wur3LB/W3jjtp8GYdesGOK8TNxhxoVUHUB8sBQofHZ5mmfVQNOl3A3i5fMISyCQTbbrHX6tifEJ1
KsywCvJy8Gy+8x1f5x8VpsyR2FB7+aGCxvHH/rHhNBz240odHt1aLCvHgSQxI3i9LoDijdWckXuX
ACnCCO4b5ZId6nA/QObtI7yZB9cIAALsqs7YRvn9v/HAkYznwpGgBBX7/oGrCPGCSNVxMXbTpQIX
w8AMwuRyi2a6ilNtVYfZhS3BlhHf6SMnEXPQPrcA1NonaVHeuzH9crk0FPqeHvhVlOZ7SQGQnLbJ
u8FTcJEXmNpJMJgkC6gSZhwVNvBiK3iT8OxI4MJc0pLND7lhI2KOXDfAM6S6ltPQ7+SCnOQEulK0
vyj0mZK325E0ZFZaXwobt468fvI684CyHpi9VzkjlUpb+6N5cNLmJknTR0SQbjL0nhLZTlGZxkQy
B4BmP+VD7qp7AG1r37ORW7GAKPbO9y6AL8N4lZh633UYW7BwI9148N1XwAu7Qoh5XokbIwufFb19
VcMUNjv8oCSv8MjgIGHVXMEJSS+EG7pMdT7ccHTENNTtDNw8Tma1Z2dO445sVJItyga11LXuaaxB
E8obRUa40cfyCQgoqoTpgxEcOr0HTxdIRO2NX3K30Yof9Lu4a+4aUX3PJm8lDG1OJdS7wnv7qnDE
EsuVepYoI1ouow5/K93acMI7EpG6re46t97D5wRamaLLlIbBTZi7zzZzigb905Gs8/nAPqP5SfiP
ApLJBo0fxmk+5GlJLvocMpsH7E0yELogfEXq/MYt0wPsx5rp1LrKrQLWMdVn+eQ+IquyGmxv27WQ
9fR7CT4vYyCf5C7MYLmLJ3l8oaJ2dHw+fThS3xDrOaxcKFG8n4F25QSdmRvmPIiCZyfqvkUhq4Vc
m6Lku6ZIOGwzTw/t0D4EUpLgyFyoNfHYgexOcU1Hg2bpgjWPG2Sxek18B0wO5jj6peYQbT1YMrZF
59VNX2tJT/r8Np+LtwwSLS7ARQ7QPNnmUT70jFaLrWO8VSZM3OB5MHXExI0LO7xciT7cp9+OdLLD
p4Le0yjkkdAaLGra7+Ylh6azF0MlHLdmjItQxX//KLIyzZqOngegBm0p02dgY6uYQSvzk8/v23Ff
+3A5vx3r5LHXU2QHVhBYc2XoHyfAeUNm7dR4pFwRH7Io+6YN/fM4xTua2/NJAVxPfoTzbRzZK9F2
j23dry+c0tk7TE1OThhNxZjr/eWHfel4SIZC2BPNs8TuOhJmTGK51Y34S92wGTgWJl0jmjxSeYWe
moeCPYV7d8wuWY6f8Tei9246VO2kfywum+/PBkhFr6WI+swDbwJ4t5AcnzhsELfonlUtmHcSEzTG
33vo31KBSAPAW4yYttfJXQ8lw2ybV5dt9PObdJTf+/DcaJoQ9oHR+VCyrSkfu1HLGGnLSZCrGQvJ
h5LYWyCIhN9vsswhSuv5mFuxpUvwbO6GK91qEbTL12lpPk5YPIxNfR/U4xrc3YwG9A89gMike943
B/ZyrPpvMnqoJ+9OWi6UXTuDkzEPrGbRuNniSC+S+Pg/ORjwW7yygkXdH2xEQCswLJ9f9tnVFLFm
Q2WOE8+fGsCrxPJxPvTMPoLdLDGf2yS7SbNurbr9UknKZ3zTXgpF/apl6rNTIaDL4snCducp/l6Y
G4ksz3JnKStQbf/TDAx8uNUXiWb9/EzP5tbSztGk6oev2+m6n6mpkTb68OeKlOBy5mogLIzsSWZi
Fs9LxrKJGyxKUMwXji0XiA+Dg5KjJqMahCtPxmydVk2uCZPBQbaJnMxLDtstacdNExszyjNXyBfP
J79b4w2zTVFc+/z4Z3ScmTNsea6j0z5kKL6fM0PAuMlMlQVs0m+Eqc3VMLqlFrsq8TsopOaeH/40
65lh5feQTp46nHRjW4GiIKj8FXe5pF51+Y00wMM4ZWUnyVIWjxxQuwRrGGSu8yLf6tSNZE5NAryl
z3TdiWRzJBZIKLoXQQCYoi8jHCCX7kFnmk//i/XBkFHi6b02SVKo6FD3/JCqNBOiEUJwrbJVGurg
dSQfrCS1rskuZUgrWgs8urUs4VVITolr/vAanfnj3Qo5t8iemti+jhtoMpK5FGF5zwIjaX+aFTxY
ISt/DBq0jvJ9CkFPrsRSB15eNg5UG8P/LsZpQwaztQLvi1yV5dxUYOpEnrKUY09+JmipS/7E58/6
OJY+XD+lfoJ2l3LHaV1VTa0UnRTGmkyu5fjuRf5oXx+XEflwDIoQMsBWy2TVZripGNWF9tW5FJ9u
NYuCya39IFNuF0qh+mHLGZDSV9QT5f6fQSCSV2tABrhwxedyfJqs+ACYWHVTPHs/un1UtdS2YA3S
OttZKYhTa3iIEwYsCgK4NCWZUN0t7L1VBwOBLjvyKOifOq3iACKPSaScW7X6ib/Bqve0C2ZSx2rP
6fOgNUvtCfk+DG1OqkHQ8Qfs0CtrLrMYV7LTPUfZFbgID2IrN3kQ9bWXbsmB1yXkdxkh1TDCoAY/
xXb+ZEXrvttkUXPwRqytmW1S+zuVWUxe4XKoWrsMJqxVNAiHdsumSjewhq9llhin9ipE07BmH/jz
+StaBWCk3nVEjZ8/hXMxEr1n1hbSN/QkToIE/nwbTFNjzbH4/o4skAxTGjVb26g5fX4kTcaOH+4o
KakmkxabW/v+eXeI89Rk3cxwNDLj3u1mesHWLmgqOWwiFcQIp77LyaBljDIqBXpb1AeMeKmE/bW8
OX44YN6c30lyY9BMM7e7ly/dn5PlbKTgopFdKKDIMfjxnF3HtFESNil7vz/nJoujKm8j61j2QtBk
HmrKwlLibf2jGw89CO1iuhAYn10JLKYFCAuTdf80h29AoLfUPK25LvneXtvcI0u6iYq5XbQSuPpd
eAd7jFbDVLyW6N9dbricnZkm5lG6ynL8ofcEMd0PlMKy5iR2q85Flam6kQtBDqDe93ehKC7MtvPX
zCg0qFVJb9uTYRgaQdPWLS0WgYIhglRzz023gFB3nr9Q0hq1en0pZ5jjvtilR9PFvlBtPTcPyNh0
giEKzdopECMLfcuLctpacq2RDzmjsSAFAqmqfj4PznSzDGFT0CYnYS6Yp91yA7wFFFw6e70zvVWq
dSWHvFRAGClvh0Bxa2VrQZypodASXn1+9HMD2sZoVcKEiMVPwyk1csoRAWoODjtXyJIxPgRduhsM
SLrdk+57c8sdLmxu58YTMAfsXqiqo8l/8nThh/tJPdLNkuW9yVVmOZuXvMEO8ZuM3S5nP2efJ8Vc
SxDZU5yS4cZvlc/cS9OYrgnpBkYVskUZAmgxOuso7PL5LT23rrGF/etQJ1dXmZWJ1IxNCwbnSiAC
C5MKjENV4vPDnE0xschEqQTYlUDo+f0lxSiOtVqj0w9wZpFhr6RULeHjPtANAsJrW1yjybZCK1kP
itUURT9kf7Bi6Tj2Cd3q5fPzOXvZBGtoHeL1zCm9Px3LqyaiJkG9XFiriCVB1uVlcvP5Yc5uG8zJ
fx7ndGaiPIGJSUHjvcBuc1DbF1mP72h0FPGwlC0Zry52tRbcCyQ129bbB62/Hlz3Z4r2QpZLJRpt
M43x48S9QmtqbbJjy/9qENeoWC0Ue4Hy34V5di6YgqHFVofnC2vKSerQAXOnf0BfTq36jd/Wa6Sd
FXvW6Moucaq7z+/RuflFiuA4ABRgp5zOLzFVUF4EdS0SpSvhZOuAtmchpTly7IKNGOKpdWG9PJeX
Ud136TtSWwDFejIax6HoIXiZ+hwFtAVifjPTGB78Ek9cQmr1lwOgLGTq+UF74c6eWcEYco6gAMqa
8sG0ecysWqh9iCcKPQ23jiic1VcTweFQJctSsryFFJYJ4wvHPXOTVcoELNzyqtme3493Jh7IkCAm
D8GrKqHcbXjlM1joOMtW+ZjuEKj4/KmegYAY7454soZ1xpCMucURZZ33qCooSnOntzPrp2p1b0e1
VPD8T6XX3zgwo3GUqO7rdFiVKBIqabEtcXfI03x94bzOjG3QENQNQJpCqxByZfhtbVWTWBNAsxFJ
S6HJdLs6Jn/Uy4NalM8qHj7pVD502wGpkdTMHlGZGKbkVrrXRn5PsunNS0blhXM604TgnBwIHiDw
SClO7pVOdSlHnwWP2cKHrm1g2aYWd4ElrRORt8x7jJ4k81w63LYV0k+fH//s4CCFoVKhS4CE3I5+
vyUoMIadYunwosRO8a07EdRomGT+UkJVzNg9XM7XzmxxWD9pPIMjfPM0NvWdSGiBXoGDKKPvcsbb
jbvpyCNq0W0+v7wz2A+MdH471slib3Y5HLawNo7ZeWfR5EHgd1OiMxdP0AeQ4amHawiB11pa7rzA
3mH3sVOKcSmNay6ci5xoJzE55+KawLAMwJ2nG0I/GMRqCkKhzZitSLFIzYzJ30jv6AZ1CIEwuoG+
Xnwj9GwZ2ZdSgjOPGooy7rtUVUFXmicjzXK8RNhJbM81qWAqqzKyVibbiLISpVOKiY3pUsx4Znhz
UA5HE5fG3qmFmJh8b5rq1D5WgLq22bRgfDIqTp3tXY/hHibDzJ3bev544WafGWQS6a1KK0EWuA+w
u7QxzBC68dybapRlAhUbUSS/yVzHvhlQ4XOPebjpWXuxdL7X6NGkNmIYdA6o6V8OJc+NRFw+abfK
Ogm1t5Noy61TrfLLkNsfeHs0qF9GykIO2eoRWt81D2RNs5q2fSWyuezxtbhq5OiaenZ4YSE8OxIs
UAqyYEIr46REoDaqqAwHCSJZsuptBfbQWqaubgm/x/4Wl+r886dx9mH8dkB5Qr+tMg12nYlqIKKv
u94Gd4WZoPZo0tSghn1pf5eL+MksI9KEtyCrMwQwJ8Mc+bYhwToMfjFu2lIGQsWMBdpO3PQcTr2b
4EAOobYaExNF4zTd51SM/nHVsq3/+ZWfS5o0FwQQogXYen1YYO0OiSw9y2wYzAhuUNYrRQZhsJnR
p5wrq3EqIbejvJFFuzC78JyPwN4P9wJAtZBVAO1DTy+s8jEWLVPeDqrvUqkBkOxC6kFJWRFp9TXZ
9Pdy60bVNhmuJAamBsTen9+CI5Tr5CzIx8mgDGpKgjX//dMX5WS2cS7suZL7P6U0FUizmw6dJpl3
5O51DuEjdNI1wdhx05MdrzjHwQAq4rWKFlyAEoOsYMrFgqhll2Xmg4cqh5TgqSkXSxUS3OBWS5fm
g9y3dDSmWlLQf1UY/vPH8F/+W37752nX//PfvP6RFyPMsqA5efk/j3nK//5b/pt/fef9v/ifQ/ij
gl37q/n0W6u3/Po1fatPv/TuL3P0f5zd/LV5ffdikTVhM961b9V4/1a3SXM8C65DfvN/++F/vB3/
yuNYvP39j9efmB7Mw7qpwh/NH//4aPPz73+Q/dIZZl7/5+/H+McX5EX8/Y/t//0/aZO8Zj/P/ru3
17r5+x+q/Tdq4bIdDuIQVJzDKti/HT9R/0b5nCAEM12KCw6bJ1JxTfD3Pyzzb0emByBFcMU0u6i/
4dd+/Ej9G8QhwlpbhToAG8T445+n9+5R/vVo/wP/mts8zJqak6Fic7p4UFqghM88hdgCDOhk8UBH
pk/zDMHTsfT2TpBli9IVylc1RvIY6SbEbyV4w7CU4k4xdCgDbfW1DfJ1FtXrpjRsJBB6Jz389SNA
eeZgB9k0sxRRI4jg3aqdFNQbg3YXDwQmAWjRtYaD0Kr/VWop0qVZX17bHW1NxSgbCEmqflAKECC2
p8Y/wmmWZUi/Jd5kXaFQFu+jfEKSQX8akkK7V6oSpwRjKG6iVoCqdZRop+Zetkvs4GenwZ9WDehu
V3gp4SMlanWuJ+CFUpDxmpp/iYdsWAaaFW6DREDjrvVdM6mbIPL6QyeiZt3mabCLQzzhI0BjIAk1
5w7gzqa1m/7O7Px7K52CVaZU3UF6rq5CvAcRS45UiIfuSzcZECN99M3qJvXHK3VIi0XSNN08x1sa
h+tDCp/y3ukjnDZTZOEbe+32Buo2eaft0l6P+NcgZgbYsFgQFdMmjdpy1Zf+G+CVaak40atXG+rW
FqO9x1fKSXVl1bulcQDp2l5pwZg9RINdbC29fraQ4PSMCpfPvt62eK0UgAj2im+/5lhmLUbsjcwu
/JKVo3ubRum3wG1vos6pr0usNq1iuo4j1X3wBDRR/oyzV5tg34cUOT0tGyCDtxD1BvcH6Pz+/viW
VmkOSuRTAslTJb2wih9xoyV3x28o0F3ww8HwoBdfHWt0bib4mzcJOcfO7WJECiaQUAitbuD1anMl
VNpNr46L3HGKl0DPMBqNy2gmsACKswb5osD/anSoQvXqchgwqyOXbp6DcGhmeicA79n91pM0U+Zj
BYYtA5IN87pu1yqPG9n9TL/NJ8jSA3afixyptPn/Y+5MstvW0qw7lZwAYqEuugBLkZRo1VYHy7Yk
1HVxAYwnZ5ITy335IiNs2b/9R2QnO3wmyCeQIG75nbPP5enlhWSoXrQoRozkmNXZiNm40YncCZKT
RwL8J1e6gltkXDcugGstWcRfh8qLgxgrcWThKR4xF8/SZVxIv3Elncdss7brWLqRHelLZkjpVg26
jpUhnRyt/Q2XxrmXbubyYmwmueC5kF7nQbqeiw7/c/2XExpPdDevZ4zlR9XWT5GNa7pw424VSyd1
Kz3VJubqTrqsO+zWo/RdU6Urg1Y33rq5z05O5KDYkj5talfDFVxwYAyfbGnvRiyO0/vyz8vD2Lk/
HFSo/qLsWe5N6RKvpF88ks5xTXrIHekm96SvPJcOc096zfuL63xuqPol8S3SrPh2sZE+Dsl4rKU1
vVNwDOvTCySZmNxTFhP5oStB0W7scplWE3s6JOdJK7wXub1PcxiPuSCnNwuNb98dixG4HVsoOmwj
jSebSLybBk0LPuNhXKnTAK3icjAZU4AXNiPsbNmUzg2DQF3PPJktLqW5jW4qvR13o9y2mNtMUbYm
hm0tba+TMJJyIEw4EhDQq4fyQgyYLvSATIIEasm40YuRLkI+KBIzIFTiaiplxn4/3TYSSqBLOkEs
OQWaRBZ4sAsWCTFQJc5ghmvQe0Vx1dZwF8zW+qJoifqS6eOMcrIGiKA4zbrL9NIvJD0hHpvkWCf2
5MMTCx+I6QSqPFB1joYEkWkZobgv6zfqYdaZRTbF6iaETiqPD00zrFy3mq6s0TOeqvLdKCz7GnLX
fQ7jIZ4hCebp6wT7wclvE8rM1wNMCFfCIUyM9UHRJasUiuNVYuv9wZEciX8+qJMNqKqBzpiNcO7s
3sMj5Cy3zQCfwqMjP6rhgmrq8rwqeyBsEmfhSbDFKAkZmoRdzBJ7YUsAhgcJo7sgMSQcw5GYjMvb
JFuA6R0QjVziNBq4GpfjpURteH3+aEj4huaA4dAkkKOSaA5XQjpSievIJbjDlk9NCfPA6KyfSMYc
HydIHySmaieGwm0hwSClxIF4EgzCGt+4vRzLtrhuUc/I11OJExkkWOTy0uVNDdSRUOJHLs8miSSJ
JZzk8vTyf5FTeSPM7konVpHgiRqXP3CTWGJOcgk8KST6RFmAoKTQUHSJRRmqqthMEpVCiXAKKolP
GSVIRdgi6ATUgUxCVhqJW/H6swJ9pRWAyfqkvUuKqF8lcf1quPByNQsEVy7xLYYEuTQS6WJLuIsu
MS9E6tRgcQiFrvJCshHjiojHUyXxMLEExYgJZIwKOwYqMYLWJL/BYqkdOtK6zkjwh7NmKiQA5SGa
DPJPJP8XHI0E0wwRiJpEwmrMBWxNLgE2i0TZJBJqA1WjX2vyKVuZ6hrBR7xtJAanlkCcXqJxyM/y
TceClmPlS3NojPFK1zS03EP6BpDwwZCQHQ/aTm14N+RJKB0QnkniePoLmEciegwJ6zEltkdXc0J9
oh4+xjLwp4lvvxq7ZXxIbaIV6WabPf6zM4ib/phLMBCDFLiYGIAQDLZIhph1a0OihC7HQokXWiRo
yJDIoVbCh/KhhjFCluJVOLgwRBFcvFDKk8iilsl9SHWgr8fAhEQrCQuQjgoHh2GTRN1huUCPKvnP
y/PLw3dPR5cwLShKi8QpaSlgpUkiljpYS72ELsUSv1Rkr5MlatROgJl6KytWl7GgFPrGmzzrMYvS
mzHK1ce5aNxNQj8LDKyfTsKeD3FvQA4z2uqz2SxfTX68b41oQBXkTBisZwEMM4ZvhIleuJ/qpMoe
Wre5H0k7uS46J30AGgv9uk3Cw+XFDlJb4Cz9sL88HWwp6OgZakv5vy56rhG5g7Xq8moyT8ZO1Rle
BlPNHtRCTvxYffqXv8xQbJ+SPP1yedEyK+c8JdlffzdVy/Ie7sDlr056nhzZwH1kEEgOJSW/XVNm
QOXgP0QRuSpjcircZcufGLbebL2FeWgSGJooxzG3Qoz7RnQYEmPv9eF8m3qbGaHtwSr67tAPSnfQ
vWBuQIR0xNTcjFb+9wcyXoDZV1ayvryQ0JqBTKTVl9Igj7N2r1oRYs9KVZBMvdPdpLS0mwqoxMZ2
RkB18piesZZW8L8GhkzLDF3D2UddB4+3irQthkWA67OhQVvlmNkbxjUsm2CUULQY6fmhjQtyIBv3
rSCN9MZUo68pWRPrzrDG7ejqUP6wF54Sp0h2aS5aaLa9c2W0mQPTdnQ3rujFxs7oV233sUai9l46
VzFzMkixCVkMddseu16sbKJ9gz5lduMpKhUcA1V90cgEVjaAzl2fKWeXbOFj65LMY8C0FeUyI60w
6hVTxyfTaKyry4OSFtF+zpdrfI1KMFlrb1lINFTMaD17eueTPaRM+RgkjU7cIKEJJxSyEDEqs1qZ
mR7u5q7QroR8MKFE9lgQGFaPQ1La5wR55sNc2Lt6MWGyFUzSZoXP0g9ntSu8p8aJo4MuSUhWPCaf
2QDUwBR1xLEss76yhyo9z+OcnCuNUjRbAsUGusr9LGymoXq9HEZvXg61qFPJoSbTSBAca2kFiF0M
k7se+pVPqTk9CaA7dKbGaigs45vKtJNgSej4kSkOuabfUPBPrtQyYidNaS0GIY8g1tAcuQIk/BBl
k++1HB97opWZX+jMhnBFuNHYkLrgyChI99yFRBGgEmJ7osjFmiUSoOZR19bu7DG28dH8pmHuQUl6
HdspXPKsduE4EJVgeuq+6TMWAqOzaZepPKGSYV5sWgBouN7Z4LVHe372rDm5m+aiXilaymewiuSO
5XxzNgngu7yoXN5BpupqHDuKE/IdJWWDm6L31pdng8I+1ugV8S5txvuoNh24r2RCNo45b4x0hjIe
itG33a49O6C1wZIl4Dyruv+y1IiyjWh4GBqQdFPvxBtVHteurAVgX7ZUzLTyLNuzujAfmHgfFLF4
j7SuHcTkLrDbTL0Joyq8cujg1lar6U9Rxz3Zd/Y3L+PUcpl1BwYJSbCLZSbTJ+8WsD36UfkW+YeG
RHjPrbu069YjvgCBHwD0bGxPJBCwD7kY3fOcl9cIGqM3aIo3SiuS58gh0C62gLMmNmmjDraC9UjO
4GPrGk+Xt7b86V54RNwT0bHynHC6Huj0mElyVRo111dD2jOECqKlyj4M4shV6nXhOnGQJiw6yspB
R5eL5jy5eoyYwbidPavx/Fq+wI7tu9Ob0/7yjst7o4FAz4Y5RWS+NFlsHJVRtU+RVbcLkX38c0id
ek0k/I5I9/BA1gfzd6CSQRLN6apK82jwLwfjygYAfPkn178/jtvLvy1mcXhAMyVwFVKG9bBepfPY
Eombv7bcMl9jLb8Foqy/Ms3du7mZR35cI6qME4IEiNHIGlXmLIgvQ9yRwzuOxrql7vE4Qsed1Ek5
Vk7594dFPr0cMyukaAzbV8xZvNGPBuf79/31v+nWQ7T08U7MBct1122gX49Rx066Bf1HPkR2Eh1D
i4dlNqxdZVj7ivn1sYIWGhE6uJ2AXh8VNXbDT5cXhHC1FWsABXA27yut+qHsNWWbF8Pgs9uSbYqJ
VIJrwGz3MyTuXWKFdbyt15U+Gje28yDMMDxn+DnOZAkxyWimLbu+DMb/OF5UzPQ9LhIKyX7bzulV
ko3dJ50gh0/undZ1y8a0ADJlemuclkYwyDiV9rWN0chig3lhn0isFUjWV6mnN5/o5GGuync4eU07
I6OwmIW5TePpDL4UdQo8uoeRMM9CdP3XdFQ06I2VOEdxZRAUwb1+eWHegP7znvCGbEiVyTfFqLlb
1Ri8oGwSoqZccM3C1iqk1B6T1UJz7zyVdQjjsPrJbAm1aBR749WJdl96arEJmcVClx20eya82RWB
MIp/edUALWDq3UuvNXdlX1fP5ThbW5E7Ln2eUz4r+tD4gp2N695u9RutHnRCrKaEcMcGBqMYnSMV
erEn77nez6OWncYuaze9DPCJa/JH+1QbVlMbe3eD2Qow5FP7WNiRgT+kt4Im6lnezxaO6lJ5d3tS
kZ20eWXngPTQpu+OWeu2EuKfrZMhFWfHyqNN6LApnCuFsukKggwT6mY7XVG8YKQvIAunDXLuvKvM
FeOu43e7XpgPMa90+3tlYqpbhPi1YkJRE/bWyIX3Nm0VgRCb0/Ze1MnyOQ8xzNVONoLTatkREN7N
ktbFvZKQrB2Gg1hpM3BMPdNOHfjxe6r2Nte0Nf46PqTTwYqqMuhDVZwUtnPczjbOTpuRyV0WbCo1
OXFXtujvmb3VG2GF/dokZgVh5TitTKfx0IY1w3YYzeUJFEDuJzWuCksP86c6CQhOV5/0rrZYQ4yd
PyvhshWOg4bOQ1+vR85LNCpLMIxqd/Z0XDp5o6oEOmbKqWM/LZyGLCiZPH1VlZpNsxD46NibW0iz
RFeZxfBYOMD35Bum1EoC5tkEseddctJsMpJNRy2/Zq1GhF5cHDt9FgFGjRbUZN7v8yRls7NZ8Cnp
w+ewcjK/t8k07yoxnRr5sExuNhNACfMt9Y7OkhXEoZQFaSJACZnMkAGa9PXp8j9cjisJ0RoV0afR
aKBKMCxIZV4poNZl9RJfCcuhKu4uX/LUWudZZ765k3UXm8J5yoWnIXtzs2uvI6R9cHuqWUYaQotn
YZEo2PeWXgu3RaaagVJE+td2uk+XpHjtDAKEUnEoexfYS0hMb0/uVV6DTUpGZ62wVnPxTZwvDzKk
fWbWdBSuHnRsZj1G6mIGrWO4e3f5OuUx24Jz/kpD9PbJMoszAABxtqaIFC4zn4PWbpSrOHZtv/OW
ZNU1brRmz8bdecRDk7lUjIik4dirDNmoUnjKjpYRjOVC2G9SFLeLohfkoAojqOvRhB9ag+ixotzc
ZS2Qu8t72KoFYarWZ6/9mkSfa8NWbi4Po0rgEwmrJtQH9gDaTqtewmbZGtAEHxL2Jq+wZVMfl8eN
vKITtQEy9gv3rWa769bK6pPjTOY+z/Nl17WReZ33HfwsYdn3JfgSpAlp8tXWRzIdx+Q4NKRH9kYZ
fgqt6JuctSw1BtWCFNcV4cjui1CZerWele7yPrsmCsZjjsRmE/w/QICrVILSkrRttmqa3MKndELK
tvV0GCuZHF9OGVPq7w7oQ1nsF03fNCnzLmoYb6Fw3JPXTu6pcMDGLDHbSp0+LVdumapXkdN2xs2s
WsVWr8obfSxmFoNiPhqzeHCSxWQnk0OXh55zbYVOAnJCYv2RNPY2wJhkPesT2RaZlvwllfuXqkv/
f6Wj/00N6v9ieUkKomQx6P9dXnr8r//s+rf2a9X3b2X3H/l//Wf5Q6Hpf/7CX4UmXfsbVDAUXpTb
MZFTbfpHocn8m4HYRpV1KMdAnPDPQpP9N7RoOiwFhAOIBqTY938KTcbfpKNFc23036hfqWH+C4Wm
n8rhGnoETXI3TMejSM33/r4cLpSpVT2CxtcZkx3d7Vb4d/d9/9Bq6h9qrz9LseSpdKxr+GAd1fio
sJtjd7A7iEprsXQn/ZICOnq3Rv6My4RTsvlrtEetDoZvylJePsc8D4CTi4CE8oM2Edjk1C9x1X39
7rf7e+3th1rbT8KQDx/sgxarVhhYUqzyBAZjac0IsZuKW1PgP4YOfUIQ8jghZq5mM/j9iWWx+Ydi
tDyvQT0ewaH0Zn0oRk9u7egZZf81xAPQJg4IIOeBVdYqz94lLv73Z/vlL/3d2T4IH8Y5no0MBuS6
X/StpS736lJv3Qg4JBaCf/VUYEsgjmL6MikYefKjfKexiNLcrirbKdYOOkYztveAzD61UvdCp/77
U/2seseVSVuwHHZ22cb/iIeU95GYKfKsMzK9qyk+ydzzzG4PNRxfE3NvO833jMcHEnPldv8VoN4/
ABvklfvxd/R0DBkqkjlsoj9Js9Wyc0RjseDxqh6or7vqBnWTLs1z5ywbES830i/7h69N1/DzObnI
ACQtYGofrU5ga0Xb5225Fp6yHlvnliX6xXgiL3MnlGfBQq8TL22svltm+S9LBbnqyHUkdBEl0U86
6rxQl3Sqh3I96d6mMNWd9LyMVn22GhEoZbhOE+8ZeO7dwLHff/WfW40n8XjoV1kMIamiZ/z+5gJ6
aiYNGzQgXObPA91U3pKvLPsOeXep3oAo4B9d+y+6h5/q8HxV6Wyl46L9/dRKXSq8FflRxboGCO/E
X6qebc6McIuRjXyyZ9Sm3haF8weF3s+t9cezfmitxdSgiso5q4sP1k3soyfQCvXuylLiPxhHfvUF
UeQ4SAzol7HL/HhBO0oPwzyMxTohspZZYAIwe1y0Tb7U13GjbQdnuG2HP0GXfvUFabVIJVADsyf3
oY9g4Z3UFK2LtSeMK6LlN9KpkhrFWsXy9ftf8Fftk68nfTEXlf2HU0UoL3FokaNpDsXalvlJZsJk
vTwWVUzCiAgEiqd/55SoG00wP67z0YuTRRROongp1gZ0IS/rnquyY2YNrb0udrESbq3C/hMo96eG
QYOE1wmACTmrirbyx98xZKM0drUBG/pMrdg21qSQmKlYA3VDxyv+IG776ff7cLYPN6ggTLqMKsoA
HZnc9tJvpI7OnolaIdz9X7yY8lQQCDRkgpINJsfv74aT2aMgSAnOW5Fq6VpPo+VtC2/ZoyEN4l00
TX/oW395HSU5DmiWbPAfpkQENbRNnpfeKkqNe81JVoWpf7Wrz6VFpvkfZak/awRxEaku8zi2DPEn
f7iOOilvYgAJsooW92AO3uX6/flL/TxOchHpweAGuKrkDX9oBHY8W6SSc55Q93aGHgcuVabJ9vv+
OoOo1mTdNlGQrdSDv6RJkKCL+/2v+FM38+EDfLg9bcoJ6aBwWW2T+oD5SMHrhlDbFf4udAfvvRrJ
Qvb29yf9hcXix6/94fIClwn7KOGs1I/8vDQCK+vuYyKUZXdzjZ4gqOJ+g03s9+f91T3kgJ1ELQbO
Fcnjj7dsr9RxC2PPW8kkJ6myNWZ9Lz1NbEkmvmyVvz/fr+4iR86s+WVRGl+kn981EX1ymymLIEl2
+E47Km8Vv6fS27v/3Wk+DBVuFUadRU12VTtiJwz22EignDGJ//40xi+/juRcGKxxJKHwx8uXK2Yf
mU7HOJQk+ymqd5naXEk1ZYsYWSGwh6C3ddrrvmwwbmcGmukF7ObvU5mx1jUFEi83wHC1WxQjkL1S
Zmpsb6TvSR2dleyk4soneODKzaGA9glbDtW9hBBE3Bm14230pAzYxj8YUXVgKfaHAemXd6XjgowA
EAOOQa42v+/R0rQp4s6t+X6RsmMjWipGMzx8R12JdiMwzmLa/Lmrkff6D/NUWiDzUwvspEWf85Fq
nFS1KLKKm/KvwLbJl1dOYid1knqrDOAUsQK//yV/2Q6YpCKK1AHIfNTcg7olkNDiholaMiEipItu
buyyxL7WQafZzfL4+/P9alSCLwvhFjf2zx7Y2Y29ZFZpBwU8cLPQSI+e1rb3Of4jivtXFxMJNcYR
lu9YGD50LEORN7Xb2u6qoWYXtmgJ7XrfwE+Qd146qxupBv79l/vTKWUP+10jb9S6mxI2IFcoE1c2
2FajMK/dCFWbop2sVeW5f7BM/PJq/vM7fnSJTLoGVWDiO4osPo9SqE4HrbCn+ufx6XInfLw5sYPI
RoG3Fsn8j18uTXXLoazF4ims77tsOieI5JH/HxSUUlKwXpJ3GMcILDJyPVVQ72HSHDI4Y5QZKYQ+
xWWNMptAK7qKEXRYKdR/YwT7/iN++MnZOLQthXLTqkvr/dA7hIZCdQpRzZsnSUb34nEtf4p/51f/
54X58KtrhYYYEjzTinXOdTTOvkmfFE9TIFeV05j78mb7/Sl/NVSzmsa5YLOy5uHH36KdKII0i8cp
6QJjoR5m2CCy203y+YiE/roCiOIijf/9aXXazi+6KA/snmEaGOPY+PrxzIsWTyZbH4hLFGGTrQ7F
K/mCQoDK4xHs3mf8ijdANu5KG4eMh2iDwrr7jigx6Av73h7HfUHNdJXy3xhWbKeYn5JYuc819VVY
50So28Xs68BR+2s7JekWDSsxekZK8vf0TRsB/Gm4gnwm9p+QCtwkMmpirp5Us1o29NWnegnXMEX9
PCHdOKE6kdfhreq62ChIa64HG+OW9VL33Usz9J8yKi596mz4RH3jNismWiKw+4hMrvR2MYZHm/CN
SCdExihjbaWUxjszJAKiUDKavfjSKPq5NsXiUy2zCTpq9+bwknYIa5vep1aokI3eE7VrOa9hF51L
1QtCxC6BXbqfsOKvCeW8HRXPQ3HVDr5yZ4Ym/DqS7C3FfFGH6aFSBBVz8u4ChMj72lRuocK95x0E
NWUQ99HoroYZS1hDDrCivrZh8gzqYzNO5hQ07OAvY9njrJwIoKpTsbKq7puegQkczosYVgZ7APKQ
idbCF5WLwsXLjy31sYX0yHQ2doAk24A9hilwDUrFyfheZ2PhNyRm+2hw33QreSXdbyeFXtswrB+t
YjL8NntNKrXzY6vmc1rNDWZvkummV1ZGRPuiQrGOWj7vndIgrCebSBsl3dWZNT/flmFB1nCYvYRs
3vtl2r5rXf2+1NaLivuvuZT2TIKXl9yhJMWny4YzKdivMykAfqQXp0rLDQrCFGXN0Oh80aLvKQjx
ccAqxh2lRKe4amLFDjRCE1ZL/M3M0m0E9p1K3eLp575On2SQY049EKUMM0+UJ0VkZeQ4kHbNrprq
C+e57ttXj5t+SVvUR0suZPrvLrfzbep09yIdCPaJ30erx6pjfE1sctXb8Gs1EEU+sbmK1MUV84vV
GiSxfk2j+r6wDZSb5YtSt3ekuCnCAxXJPTsNh6qs0IRxv1HwbhGNZY950W2UYXov5HqEXNFtaHs+
oibkQWL5FiXo4eOha3zKqlVB+PJYm0kwUe1OMgJnPC0kneiU50x/Y1QnXrYxexI0+cDN7Hq+48R4
XL2XIl8YUZTrke06v5umW6dEIsha0kcuAfPzmtQZwIi1rMALj+KOTOa13HsEUNFqdNHdTjX9YUWD
KgYoqbm4KSbr05gWoz+W0StSkCcKTXdxPap+ZluB7mRPbiGg+Lf3Q5i9zwrqqyj6rFXFlVXXN1oV
jFS7Et0M+tl7btThoRvsOBim7NS8YdV/Z9H70o7h3iyzTTlTEDZx4ubuxkutfRhGwg97c8cq77AQ
FqZmzv5yuipuAtS0R8drD5a7Xor5qQqT2+EuzJs3T0tfhnp6lH+qt8vRj7vuwVGyfcSXT+N8m1v6
1on4RTsrVqiJUnPK23xfaJUIssa6GwVNXwho1fHTAHnucjNVOoKyac6eF7HNDWSKzkxqeh1ZSMFe
BxVsRAIr0SoIZ6Nhl+ZCBPiknctB+ZaLnAhL4AuUJftn8e4K2/HzsPmWGk3kNwu3QrcUV3FnXXtl
qm/GmIKXKkyArLW2EoO+YjEyByyvlyCPlzvXaI4FCUj8OQQdqN2/Ran2pYktHzQYUrtEfWt0It5c
5I8F72x3+lLpfuRVX/UauGM7fhZTfW/p9bM1EY7Xadr7HMlktlD3LxwceYeo/dFiYkDPNAW9RYZ6
nt1icSwDe5r370kVHUanMgKVvDW6rXgVdfmnqnxLDP1RGCidBYHz/jBn29pERNPZr2HxbFEESJOq
BwhmPCWd8na5k3RmXU6K7lbUMQuh9pQpqDnVwfAnoCMtYGMrJ0osNMugyUVH9CvJl3wS34TKMn9W
3BkJbOFe1wpYiciIV40Bybd3CFKNKmKh6ev82ts3okSyicrMGqaV7nod5W0GPYVOwgjxIihE2/vU
lrZoet9MMe8MO3zyaJSDjK3DCfIFLe9mqG10oHIMsfrPOVDSVZm+oSu6i7UI+X93Y3ax7qe6+axX
XRygAGGgUJDsGWA27RY9uL7BGrA1C67rUphIi5xkbRMwPjvdU6POgYnqkJgUsuqRzyKwUwY/rRRa
INIq9dxlTu43gr3SPlzAyueW8Mt4ohB/ZodRRxHTiI6ibrqD4DwChmuqlZ6YBGCVy52ec/jSJBxr
3yKDMFBbBUp6vUz1Q+557L9GV6PlPLOb89UeclrIfB+O+qql99cA2PfGDdYex1y2tU4fw7jaojAx
iVyjxWtj0fiMSk+VZd7ZJaV1VWseaqPJmWKG33AFrs2qfU6X6GS06aewNgO3VY+VDiRW59tfNx7K
47HxmkBLYjRekVTnw831sy5COlFod4QhvxZejch4mthptI2tns3tIc5fQFuq68jqAlSNuKtK5HMo
PyPJsXmYrOGeLKN6nSECzEV4avJiM7RKsROq3W/GarnuFdKpzMhQ4ZiVcHrNeOMlyVoh6XUFtS4L
QtslANaLl42aMDhWSFI28+CirQTkQob0YztoeiC6yt636bEvGcF6zQqJ8wIQF866zz7xFzJEt7WM
qCWc5tZYyGt3CyUgcXU3adjEW7u0rqjfn4rWYW7oEvCLN8qv9V4LBoD+fqWTFWt0cuY6XCEsX1Wx
5uwrwTYzmMRJmNdJqrpBNlfFypkR6oih0XY2vwRxzcVRLduVYVvc5Ri/kHjlq162jVSfsA72eMYz
3CW21sarUj82nTJ8qpVspaXSc5Fkn1DG2uuOy6zb8MIQc94UzC0ch9GBq/tuEF1MMOSMji9pX3td
3xkz925n2E6g9lzHpEv8KQb3Wc52tWmy6pveuVngpGnATMkCfrvcJEmpbBtCegnsquFt5RBWENBP
kUFqJ6scf6gXmRpOcYgK4zqzq8V38vlZnZPDYjXxeiwdEeSLOwfIew5TsjR+HCI4UVrH8quahhhb
bbKpXUsqmOqS2RLcRHuJNlU3tOxia/3axYSj2gdvso2NSRJ3oFUAk2ODgbmshOrXS1vj7DWxGE93
gxiZB3nFg8qgH03cEQ0rgaApuo7pPRWAMqtpV2ifNN0uGI59tLXtsa4F+RlkDy7qmK3n1jYDcm+y
tftSzSHYI/SN10Q7VvtSra4rz4jXE6kqK3OC7gjsA4cFM/UkXOXOJNaJsHSpghnWhr3sGjVt/VKz
PpNduvieMpAJGm/C6TjpdfTZjdNN7LYm2uE4DQYLvCprcn9WS/TrlvlSIAMKwoH86jEZVqb13FdW
zgp5IO15qGFgp0O8q0QS6F6NA2do74gD2LapW10Na+eptfVhbeffer34hAXUCZSMiTrhgw9aVBNj
rwvs0ZiJA7DgGzPDiqF59K5FHPqXT6WEJNPNjc14MzzbyG2DWtfLgE3kecU3FZH1ZIYylM+20Dub
7fOmLnLuOwO3lHDupyi0VmyCuQHsaaJhHRLT5yS80bml1gb5mhicjH2V5Oc0ruKtHeXuyl10c9Ws
naXkg8ozJoO5I+G5CebSeYzy8Mi0KNo5Yb748TSApqWf8aPIuxMOc6qMeUDudUwgIu9M6OXnIXSv
1NAKA49PhcQL2V0HjC+Zoz09iVgJtcnWZhY/ax2XxqMAv04H50oTMasDiqq9rTqBG87IQCdzRbxT
FTSJWa8nu7aCvIrZqpgX/BdNcuUmBjgdK/ZZASJfmVV3oxjVtR0lD3FXaathzKH4TXuI8C+mmT6H
DUnCrqJvM9Be/bA8InrmnmxGA3bjKXH75IolW0UsCJG52muax+SJgizGhVQQdi0DuQeWVn6ssFKs
jQJdUhSa0kI0+3m87Tv0Qa6XLmslHtmACwrHeeyzyQ6suo+B4dD4ucLHZs6vjXk+trE9rLoyf4+6
/trEqnki1JYpzSjAz/a0/bjV/CITe11V+XqJpq2btoXtMmNiLRekR9qB0s2dvczb2InDgMIjjimD
PBoFq5CNIHFdAMIQdd0hORtLjPGejl3XvTaL9haf4a4zdZAFMk6yUd6s3Kp2c5J8K9KJFaOJP93V
uSA2MbWBV+HDHIScN7hZSiqkp26cBgk5IQL6xl4WAP/qWKwg/TA79jTsNFMy+ohBEUA6i07Qu2qu
up5fy05fDZoHSHE/bUkf1+Q8lG24rVopCj0GyfUeXdh2GZ02WOJupzT1jmmL7ruz4/hNXekrr4t2
XL8+0FLzZOg9/c7iPYW1TZm6M/JgUeZupTpzvSlsrMBqXppBlnvWOm5ycIEWUtbSe7D4HLFXDeCV
lXXvdpgUgQXjmuse8VCT7GV5cdAIbJWWl6+rZLTXxUhqsKH5ijCnLRWAOigjV98wO2PvHjaghQy/
FK8t4epkIGZGsDRsB+RlP6+jsFy3ZZhvzCq6Ncf+C1lVVqDhLt1Npcby0XlRFrtjIyB9TbRoUw8q
JzYBOakqY6WxZERwWq+K16S4TNwpGPOuXLulGfoOsoDZZH45Ij0ljaVJt5qIvrDVY0tkcriq8vZU
q7iM3Wr87BKQtbEH795Uu2pnxcspc7xmH5KukdsOQmIwVWIx9GNuDkGnEuQZD/YXIh62edQF2jIY
a0HCLD93gz0sW4KIkAn8PKnGDvoyr9kUMQK8CB4WZ/edzF2G6HJxN2p306VteACAdBixIR69jq/b
kMJnTgDVnccyr+tAbxbX79WK1gUW1q1b1y/mJl5pZB35qcNwU8SIa7rZWU3NC/1ZXFZakOa9iocH
tSSkb9Vpq+sZwshsZm/hf5N2Xs1tK9m+/yq35h1TyOHWmfNAEoyioiXZfkE5yMg549PfX8N7xhLN
Ix7vW7s2y0xqNtBh9Vr/UEvFOgw5D2TZtM0J8rjCMdD5oZRWVhbIixG9c4j7T5HqTmN4L1dds/Yk
G0gvpsaLsuHmetFDXPd7pG8N+SoMrBeDiIfzlOos7GifpcoRnO0y0dW14njdZjKrr3UNWt8flZWS
w1VhSTxKWhgupmpI15qWE151yMXpaOHqTsMpAiinWtgd6Nfii2VUL1PH/fQ6QP52IH3NO5QWlReS
K3s/MPde0zQrta909o3icwMTBNLaaHCERg9VTeLSZddeDVYCAj1NPwaNLMIzs9vosWTRdfVxKkEq
B33yWIWhtJo06T7S46+Kpz1lfdhCb9XTxTB8b/rgY2eX+UKC1xL3lLvHrn6SOIiMloyvhH9sfeKt
XMbxugdQ6jaRpC/bIln6MUR6TZt6V/HIdliD+ZRmH6GqRIs6A/OcV+Ou0OJ0Y0jyyJl/um09+Q7R
lg+5kx8wPiiQ9RxDFhOAoHF7aOOyX7Hg3lqeuh+Tce+ZQutD67JljOcyudKk34ytiu1RfGsXYbSM
2kFmgeWuywg4eoblra3E5NMxe5IlPVT4x2wUcjiLyl43WXVTx/I1avsLzMmtJd7hxqJWLDDTTb+c
/PLJgbPAPuZaJq7I+AB266zk8GVJz/6gmKzB1qpv+ms96HZCZ34KUbcCSv6R4fsstTjPUE94ab92
JEqXUZphllKTzCj1/KWqZVzfVQKiJtXCbVyvFdlqlokVLdrODFypYllqAmCy44tucayrB1snYrev
jVQUzZUOgwzH/h4E+roz/B+1Ncgc1iipRQ6hJf8PAqLFl+7mh9zLf2CSruybGF+U+SVNIi7sKuV6
fkkNjPw2wE/713fCtBCWRumH2MPBmOj+tpgYvJAHlIViGuG+J4/i6ENwxdoHP1o8xHUeXIXi4eTp
/Mb8GgdAVMl0qfifv/vrwy0Yln2hhSvf0uNjW98UzO7j/NDGmnRUc43MTgulE/DWWG6AtnvT4teH
TA8BKrkrNBTtxSd/vu8VcPYrXYhmYQdABYYzVwk+9udn5m9nop2oqfI1etEcSt42Oz8FWpMhEnAV
gXiOD5FaoX3jZMXm12dBHujrsmd+pE5QHpzCJ3QzO/tTLVUvaCVGd+R57OssCyZOQ7xejVKKJoeW
HTGc9h/kSr/32DY/tTKjsKF2sBu1QX4eInUxv24WdbVhGw83ZVZTcuRcus3bVrnpNPNKt4r64BsZ
bvVqYarXkXLXdP2VXfvFopcCe+flXXA9P/gRmgSe0rUglVkfB89ieIVR6DZdPHzOOCMGcpp/Ayn/
sVBg2HFQxCPbbJAAiRgXWmMa654VgQAZhci0xGncj3tE+vH5hg+zzI2y21bgMBbceBjpjnwXwHW+
C6HD7iSTK9ea4JYTM7qKNU8+puIhA613THXM1aGK+O7PN8ZB54I3cBnVxFXR2lnUQVdtCk2LZXIG
k3xl1OrC9AuMZ+vsFv6meW8pcM2GFvJ35EdruW/KnVFzpnAC33P1aix2mRK0+A6pUGjsyFygO+2s
hwmKstpJ3bHUcBZSUJuYcgUJn4bDl0e11eg8SdmVjpTDWJiwzoh9aVw4I2lGRA8eW/2h1GzvSzHq
u6r2D7aEjxkK6eWtGiYLqrfeYX5Q4/hoDKq+aWEpHDqW6UNpwxrUKitx09K/rbVMapZyTH4ppzcm
FK4PuIJjABoa6bLKWSlqw+geE5nNfz31Go4SYaQsrcTyD7I5FQvfq+pFWjd3iHfrmw62+1Vi4ZKE
vdchD62vYYGzfEZRZCOC7l0daQ8I61gktYTcGWZdsP386qqN48ot8GVezE9/PmgTyDnx7lSE7FBl
LUOoSJzjYHXOsdA3lSWXx5+vTLh7i0M9bwaAzksADSu0NNtFklD8JNCyH6oCOoMXmM4+SBXrwYnM
icCmjVeenVsPQ0pKSE8td35z/kLSDIBd0+xqfknTShkB34gap/hrPdsEK0b0882ff5ENsEyjCScz
/v4AgN7V5Ub9+Rcj8IDHbrQ/zG8yRH5Q8lEO5hh8J0OtHajHW/dero+InWYv87PRTu17qWRflhIb
B3rxCUNGVxd63NX85vxSKk0kKnSn2sxPo8zx73wIB17Zsp31VVC6VepN7vxuKbXWvT5+1KJShYMr
0vpilZXePmRK1cLDs0gC2dIYr8CTpPViSEPT1WDcCEP24bZni7510Acoo+GWqKG/nV8OHKoQUuA7
m/m1+V24gslWoc6xKCQD6sn8YjEgvYFgwfxkfsjtEl2HyA43sILC1SBp/npyGqSr+iB2U+JYdxBP
59cUBSn51rJGjLvNBIoVNGCO5kOyKufnURVO61QqjeX88fnBitJ409dOs/z5HT0t1U2goowQFc9S
auRHqU7yo1d0f/1rfq3K9Hxrx8rjyevzZ6MO9AaVlier++JJbfO96GGz6bbW7OHOP/TllN+WlRXt
hkhhAxZP59esPGdTNPPHUqmUfVZ7+e38EolUeFwRxYP56a8vDFFzZQ6pd5i/Pr9ehrW/GfyJ5ENj
hSibiL/uF8EamyLQ4aKFxCZxkuakQ7qml/fzg5wa8n4UD7+ezv8qMn9KF//j2w4FxSBVh/X84Wr+
8Pxn5m/ML84PzKIvU9dkh7SUjoghsGs7MKnJhw0wdyPPIASBXD4/APCvd3VTcDg2Y3QPzJJQtklu
JyXPFk1Z6ntfHsY9bLCBkhg1U2tol706aDeBQoIojz3lU1WRF6PkqB6iwKdGGUckFPHxXPqS2T5q
DkRVY2iE8HhpbYYhVTlCqHK814nY9LhKjvPD4Ct//Wt+qtRDd8gJR4yoDg8j0lY/H6qOy7qYnw+J
GRysQil34ZB/pmCQEeGk+YdUG4wHY1zOTyxv5BU98hdoqLRX/cdymIbtVOfavVyM2o1nVe4Icf5+
frDbigugZYNLLWOgGEzyVcIz7SaEztwKXnMjuEKRAfM5gfScCvbz/KztYET3ghvtCZa0LR40iNOC
Dns7f8ITrOpe8KvnN43xYySY14bgYMskazYQSD+Xgp8dQdQuBGM7EdztBBK3LdjcvuB1jyYM7wKq
tyw439YI+zsRPHCPsHrhCW44BXS4yoIv7lUwxxN4TJbgktejsSXAXJsy5U1Z8M1NwTwfBAddFmz0
UPDSLcFQnwRXfRCs9Rj6eih47MgvLCfBbG8Ex32E7N4J1nsp+O+1YMJLtjluFSUkVSV48pDG2kUu
uPOtYNFPgk+P3EC8MaDYT6xnazbmCpQC/HtDMPE1wclPBTsf5TNm8MzYF9z9QrD4Ued0nuv2dhD8
fkUw/XPB+R8g/wdCBaARegADwgA1AgEGYcxARmXPt6CPCxWBROgJaC3KAvP1DkrUBjyhO5DXy0Ho
EDChkSSzmgQSBP7WQqsA0QJPqBew8xj7+QFk7nMkNA4oQYxXg9A9KBFAsGYlhAZNhFioIyRCJ8ER
ignEBZZbCxWF0MjtZYWwQiYUFoCSyEtfqC6k6L4IFYYWOQYDWQaLQwcpatVeW0K4IeY0tEfOBWs8
oegQ22g79ELloaGuvYmF8gOFoa9pI3s3ZiS9dGlb7pTJ0FC3QDECUaOlJjQk5rleCl0JbAlI1Qit
iZ/z30Z/wnJIE0eUoJeKUKeAe1/fGEKxIhPaFaFQsZhfQwfKWUiqYS0JVvZRYuwnxC+CWQajElIZ
JFhDXN+ESoYQzZgf5jcGoaZBem0o1fqQRHF9GDsHLUlnbQsFjgYpDsv3g8MkJDpQPZOu1CExNkZl
vygeoWubKJseUQ9JUkhGoPJRIPdhaQ26H50XHqxQfuqFJkgqNEcaBQ8F1EJy8aRHQEQXSiKNEBwJ
EBfxhMpIUqNkIlvUJCahQTK/OQldkkAolMzfbIRqySj0S+a/GgpNk0aom8zvUotud5XQPpmfxkIP
xZqVUcRfbkfUUsB1/PwNiVBSiZXlJBJkVu98UDvH+TBJ3+XRaR7mVyKvuxsS24fpx1tUhacFW3B2
oLCdswJRaBkm9P1WxohcVeyX3TrNlBdS83DZVaWZdvM/NfFuUxuQyeUK+JNf/Mj8utyUdvopyqmL
kNbcRtTlXR8ZIr9elxOGzr7HrXacWloPWKZFTf0RMBU2RW271NICRW7wwCWMTrfow2TJ8N+BUo0W
ss5hb1J4SfESFwcCi+oWyinq2FBYMKp9TcSHpHw9rAKrODbpeFtukrBpNzppwdUYTN8NIw4BVI53
tcJUBKN4XUcDx3G1LFxD6h/Vsvva4zLnwndYRl4QLXwruSv9IXBlD0Ri2DkYnVrd1kZdgfAzJqNZ
kJWsiv7a8PI7wxmA7+QAOaXq6CVxC2yJXHob5ZzlM9nFv+17DIpkOWSPSW03q9LTYFGCpj3gttaU
a21s5YMB+UMC9syroapQhrFZTUiHFdv5tVdvj5mYdfOrXaleNQjG7PwwEdYqPMgxWnuF0bn0JAEy
8p83VCzZFhAdvhNFLDONspPuUS+NyDJQcecAqxNcFFbIyqbBhVM5MyuIfpO3JOOmFAdP4hyoNFK0
CtP+UFfE2UB+dYxZLVAukffYV35Eli3etIjL8ZX685hElEVL0DVNNh3hKU/HUKsoJ8ek49ohORbd
MP18oOLVjCzvRgSYv3bnN36+9usztZyPJKCHx/ml+W+mSEmCs0koBrbKl1FuHudkRxbC7k3WMRFR
oJT71IJtr5UZhzhfrck7YhLVfpQbgmatbLVlsEbOzVgy2D9xpHkKa5APQzh8NOpQQRk6u+s7MFIW
ykgLOUNNINS6FeWPZpFGQJeM8d6Oa3eQYzRHTHmgyOwFyyF00IEZ/GvNGr9wDhewYJIzQxA5S46H
mevV9qbzJnsV0mUDVNMQ1R8Nr3pBgRi2BoKVPgT+JOqTxZhTZEOxcmOr/bGS669Kk6Tb1uKuyQT3
6ahfo75lrWs56FeAXkJAXGUGIV3Nt2qHO0gXq9FK+o77EVNLyUnp5+VLMBWfgQZvCWjvqacpi5wV
Yd0cG1HjKgZrXyp2uGrxzBJ4I/KQbUbSkeRh6msYVwuGoOdYi0w2f1AwdxPtjiFm7Bsl3/RyUSI3
Qo4J+Qpp35oSQjxp6i3GwrMWqdKuy6CsjkqCRFuq72Jy6C698B7ygjVJ7ZhmMToMrT4iEjyWkYBD
qcf5ATB1vS9UaVtToz16kt9RXzVIqgLLuKq97BN4i3pjC+r4FPTdlYXihmEN40pKfGfh1Nq4VyKT
rTvOwo0s50tLkZk6yZCs5Sr9NnHapOhQOwsl6M2t2QQZOG52wDTLumoRD+W475xsWTcsqkY+NA+x
uTfqEX3OrZL0403pqfYmqmxyy4hJIiBSaC709PBe6clG13FXPPdIqMm5/JzF4filmXp+vGQlN70t
BdeBTGHKJHoEdVjehmbsfCjtDtEJS5dcIBEJDIuDlNX9fSiEGHIykTkpaOpKSJ4YhsZyNX2rVJ8l
S+o+pbnGchZqj1IUgt+ZPOuZdESB2CwDUQ2X9dAf4Q5/s/z+1o7RSrBaZ+NT0Ebe7JnM2W0Pnsci
lM4qksDIJ3wsdGyERl9mm5EfLT97SqTPoC02iVT/0IaRdc3o76RJ/sCIGlcxzKPaaFaN7i8z8rqW
VpJu1FoAs+0HP5dgwX9SpoIIL5VToAH2N2RJlulIxp25fteYgKFG8w6kc0O/WopSk+Is9a7A0q35
lEZeslD0l8AZP1cqZ4c65cehA7Zyuvw5zCo3kYKbTueU+T5Q9AyqXGgAG4RXmmzh9PYWJYrOU1Wh
pwjKGyD0lHwoositAf3POHYktP9Oa7isQa1COFs+aa2f9LoKGpgzjRZv1CjmtM7kDyx4j8mik9Q/
p3LQuV/NnXADcjXIiQLo3GSmd7U/XQmZaVWV7t/v1RlBbgiUuC3gUIXvNDSLtxcxGKaq7qLYWVE3
ezBroJIw9a5adOy6CNiMg0EctIAh1h8qwSfB/nUkX1sZ+Zf3f8gZsDFuMfDVYHQqIPcFCP0Vqh1p
W8+yq9ABZK4/NI7xKQX0PbbehmrLToCNAWuyB17glJ2BthuKcKWEkC8c6k56T4TlSGjrATRGmh2p
0U2RTPcOds95bPw5gPt1UzPy/VUHFfSVjVITDC+0wyXsTg28xAP4EN149Pppn4V/Sj6EGqvABBJS
75oJqfPtFS0isoE5gl8z+UjhiN41zkEv223R5kvZwnE0v9DFcxPydYsngPEIphE1HKJmZF1APsyY
fcEHFLOEXr4/YM6xZ6hW2PiugnphyJy0RurbCip9xKvB3GqRjS0I9ec8QJM9ZhvKXEEtmcAJjOhM
XWhaEJzeshSYmCDi0c934NGdsvWUNDJBluSRm41rJXxE4MmtjdgdhnifDTdslwcvl117GFaN1N1F
0iU/m98vNO2jCA4XEn9JVom3txZegwntUY/cSDH3FHJWGU6qqCLfWGXpRpAiL/T3N5q5KhYizBtZ
ZXEdPL3UzuAFdi0bkQvw/r4iWd+lFLB1j80jX8f1LgQLB0gsCLnVxh9zh0zhimRhJ4fxNI4db/va
jHavkNOQ5mGsVcGu7uwNYqnXbaWsQqW/QHY5c2nRVMYli/sryKbi1r+aplJn1EaWT1SYsQJoPWkr
BnBtWmglWOv/hQnHmUsLDMSgMRiZv1uwxLFhNlx9aZXBvPJqWegm39pENiz5SJpe5QHstcq45zC6
LNun92+smCIn45jGoSZiCIz4+el9lTPEIptek1Za1Lt29NUrko1oFOFNsv/DHTpE7zf4O6MPwxUF
Kp8KmowdW7z/6upWNRnwhjiUG+fvJt/Zi6WBnPCFteFsv141czJmQnBHXtRY0irPNVdysit/MK9R
HF1I4JNY9gTL9P2O/b6RIOpiQayFzGfz38mw6ZqoVFAF811bMq91Owf75+ztQr/XGbHvN3XGwAOP
FAQsGS2GbZv2yexXbI9Di5Yj2YRfRtt9KfP2gyB740eIfvV9kUVfIy5vDgBt0K2/sfa9aV0M6Fe3
UEUARSfM813BZ/XUTZF9bssffXf0nehOxESN3e1BbuFGD1I2rrbv9/7crUVzAuEYsaURib1tnsSI
X0ikNhiuAXrphqtTVDN0tKE8dJTzY2F2d++3eO7WspXqcFCF0s7piqCU1pSHfQq7wMqPglRb4J86
GZZrmNmFps4sPvQNrjA3Ft0U+yTGjMwwY6kofNfQvwoVGsNUVkVlu55ts9T7FwbS+Uv5q7WTEHMI
i5o0GONIQaMtHEgVSvVMpM/iYSn3mMImX96/lGf2bIauZlgW/ktsnOpJB9VCrbLQ7GjSx4GgabZA
TDcApJDfPOAAAy40P8aJBhasvzBuzl7aVy2fdNYaGkDHIL9dWatvya2uGqIhEdYaJfK8EFze7+m5
he51R0+Gaa+XYG5FR0eWUxU2oDTaB7gqF3ol4tPTBZzqCjAN09SBn5wsBVqBBUPW9d7KiteD5j0I
dibp94MSoP4SkYlor0truDBKZ971b60a7EpA1W10zsXAerUEpOM0NL7D7epC+dClN6rVYKF7mxjx
1dh7V1aWIh85UUErdxVAcjUAcYuThsLH2BxWvn0vt/X6zy+4MPMR6hAEC6dc6j4vQBr7mbcC/7iJ
+mpjZuSknc37rZybMmh52FQlkLtBRuRtz7WswlodzXqIzEuEb1ZCvUAwfZtRXixViP3vN3du6dFh
a3PcZJrCgHvbXOinJtn32pttsQTNVGyZJoEJUJELTc1HndObShDN1QMIg0XoyQTxus6AY9pSyodg
rybjE5yNLXm5LRRMoFFrwxy24kYjRfRxkA49YoSxAe1EUj4YUXAfOuG1nihXXRHAKbx0d8/NXsGx
Ng1ZkQl4T9YNOPmAZS3wkCEpesEdL0YTfaWFH9TrPLhA8D171V81dnIlAEaqY0atYua9pvmzMHcS
N1nY675/f89YsJmqUKQRt5c8xqnojh6MfhMhEDmfes2huxbR5gi9uo2zr+NwrZvdqkf8II7yVZo0
Ln4t83kGPsLz+z/lbKfJpFATYvPhEP52qDWD36LuqtHp0AbmNO0Sp19whTszvhBBnFsa9VctndxL
K5/MxJlUb07biJZkNb657Ol4dqq+aubkLppJjKmcrnhzYE2P3aJWds1IohWPgEEKkLkOn/7ONTSZ
PLhGYSV1sui3Q9RqOfn8lZ3q3xAgWGcm6pVTvcnZw99v6tyEwL+NFXg+k52eiiaslWS5SSUkwvMP
IO/XcgyJiEkRORZGOuql1eHcTWNgEHPNi/6pSF2hA4Ru5Vha1bjqQN1q1lb33StQy7bGp8wQx2Bz
NbI64Vi5mrr8IOJeSn+oDiFps3q/82cj4Ne/5mQDKiOyRZMXSSvhICe2GnFa6lJzOUCZntVkmK5l
mS1tvdhVwAPeb//cXDFw5TJRm5MJhk/miub5RhXbEiM4B39qJnci1TAEz7bcbN9vyTh73ckyIDpG
PIiUxdtp6UhVi1L8wLbWaJ/E5loMw9bg2vZAXzUzXIjNVuwMQifECsaDPymL3AoWoWfdj1qDa6ey
G2wgw6Vv7jwFPGDXbYVui/iixskrhn8jskI1ZAIpg+RWPlhm+SHDckWsPIkZ32ksTJXs38pKApjZ
uBVnUpiPt1NtX4dIath4yKcNJhnUrkX0Rr0XbKG2KvtxIWJJoREg9a0rZGKMRtmMY7YfQm9NiurC
6f3cpBdJmX9frpO1paxsfC5ULpdmPnqN4QpFKqi7WJevSo5DYk27cIO4/qe7JqKDKOAht2P9JlFT
xlki+fbkrYYBxiJZYSHbElyUYlDOjgObzYLImQT0PE5ehVyTr2lZWtMxBJQ2YZvC5lU3XpIC/kZF
llNXjCYD13fjQbTh1CBuU0swKG5VUqoXJuDZCfDq14j3X/0aI9ULv5IIAONUQbLyqxgYaNW0Xn5h
mTt7P7HlsxHH1NTfhGMSfyqiSpc9eCMZFHQodyzijnyTlQEwsqvStC7cz7Pr6r/FFHEjFQH3q57F
Wkuav6ZnIiE8acZ23jWcGgEA1WWKvz96xF/7bfT8au00fFdLB36ywuipx3TRI+IhNg2RFxa3zum2
GhV8P7mwep1fPfE7RNuDU61xmhiu4C8G+iS2elmBRotDW/yA7s/WsIsdKWVKzRz/yBeLMC4y0/X7
fT5/hX+1frJ2Ixw/OJ3C9i/S7WNKHY9RI1YFswCZS/jzfnO6WCFPr7FJukAlpYd+o3OyJABokQi9
iKFbFjgMCG7FzJnqag9F2qvdPm1uUZvYiCVxkOJtlfRb35Y/gKhf5c64FRG3EEXCItrVbGi3/NrR
hm/MHWKxuVWsdpWDYckpOAmVKZH5EP8eohyZdXwaExfwA4th6EU7sTniA7KxWbiFiEMpGo39/eVu
n6nrmBzQEG6BNsjEOR1a8iA7gWd33kopIZUizicEdMRi0VOqArqzE53ojRHHyHAhpLGETBi+PRcG
2xmrVX6HQvaYpCr/OnU9tqQinRKZyy+2antMb4RIUiXtZUQnSCRhfF4uB3u6C1NoYtqHqU+3koIZ
NZdX/FoRE2PNdZQ4OvdiwMTypmwKtwDyltVfSyj8MiJe4sqLi0kSOtd0YVG01sH0vT+Uzs1WgB+s
CiIRjS7Z27Uh1bG1kBzDW+F8BTnI2+uyttXq+mGkRCcWWjFrfYDJ7zd7bsKYDhUxDdFY0l4nZ04L
L8Ixz1VnPpgJ9R+H7VScgTxAph7K7e83dy5HoxNcaSL9zVZzesbFFwVrGjRT3N78CKFg76NI2LXT
ykOeWK5LJGmGvdjlM9iff6tpjkMcQzQMupW3VxivBKvHltl3cczaCdG12ho3RtRuHW4/vhubJrPx
xcQcLB3/fFmi17+aPg20uOMqs0kkw4YvSJvsp9y5ga0ICerqcoJaDJWTRYkassGUANfw+2FbVtK4
kSAmQEwnVGbxKwlgMSq5my4nbMX4+L0twhN+v27pjggtXm1p5oDCuCoZZL5M/3PUwipI/R+gS6BL
7oVKJ4CaRQbuxNea2/fv55mRSy9/tXwyYWrd722PVl2R7a9zofv8INvTKpfAxJjehaT/uX0NgVBR
yeAE+3uSwJEz1auhT7rUPHZobmz12NnlenVbm9OqrwqWXAPGJdgMPFYuT5yzvX3V/MmBE6JFCOsa
go9IoOTwnUROHmTsfc+aZXfT5v2LeyY0orcUAUQinJrcSaRS13o9wenwXa/Ut2kF9H6cXE4LS8rc
S7HR2ID+32/yzAJIk/iViUw4uIuT+2k2Y+r1CRfY0VgAjReRKggYNSI1LSkfVdRjLh+qz11W9OIV
Fj56Sez6dvg6+J6knjGFrqgo48e5UrXnVIPoCkkOt6oL4cLZ1c9RHcaROFv/ltssjKaLBnoyF1fg
mq+MwX6qBv/OCJ4V09mGTKDY+hS06oUK0rn7iQw8YmcOezZye2/7Oemt5cTliKoKcs9m3Lq5bAD4
SY59eGP29a6UlQsr/blFiF2ZxoiMQNCc3M7GTuQkxwDJLcZh0/nBoxkjBIODTo4e0Z+PHAT9VJ32
GLKnJ2avk+uum+TQTXPrsTVDDAuDR7GHIdOxsxTUjrRya/rehUz12R5yLW0DBXqQAidbZzbFpen5
eugCOkQyI7gz1GFnpCMEcO/x/R6eGaYG3QNMwtBx1NODuqlG4IBaeijXSG9I6F+Qq/TiNYwuh0Ch
vcWCLL9wDDuXPjSAnDITHYGZscWYerW01zDTQ9JpjBlDAd8m0MxAmpGOsh8arHYXRuW1Lpo8JIdQ
/gK3pX6JGly60e038f/pLwRIc5LwZKsBFKHrOlp3osJ7MobxW8tSJ2kDt7KNDuRSqyxDnK4kv3Bc
KxzatWT22PhESbI2wLP6ftGu2xGdNTh1930lXcUDEB90ZzaGjV+UrxcVpl1PSX+XaTqgFfBQa6SF
Lsw858wOSe2EygE7oUNB42SYCA8Yho+KDAuWeEtDWAy3wrpOh+61qvKFplf+rZ+OMPdMH7su2cS2
DfZ7UidwtZ3uWy3J+TqX1WOUO2tHso6+ikkXvK7CLSPzQz6hE+cLWzrwlt2qyGphoGXua3ZfIO3w
OsPi62QE1X5oAQpGuocPG/B+N2uXkhr+yIeKZajc635Qrbu09gDry/dY6n0jYLlrnRgJCdNZyXIq
jhP6Jw9mjKurcPIhcO+ctKUgUlYo9oDHzRCA3jVBHq4Nf3zMba9FObOJYM85IILQ0kFpYVoaHoZG
A4PZUaIljKonp7I3kgZJJSgOhQZwEbemZzS6m2VvTnuPMyVKdzImhpg/IXItbRPdesy0Dv9UZXTW
OBGBx0Z/IMCpJqmhNfdSvgG/vUepwCgs3KhCrr+DMMFgMUClpL7ynbq7sOIZzIeT8cn0JGdnkOZG
I/nkRnuJBdMhwOKDmgqSRONDRvVKbwgJ3l8MzqzlFogZkFcMK+W3tP442iac1ByTjTr5hLfrKoeI
pSQT5/rSJXP8RfaKC9HPmaWO85VGPQ4/BMXQT7rmWKnt54B7ZwDCFA6oCRXXvp65xqXS5tnOaeIa
6gbWJafbhlZSwc4nLiLx3abrQoQz+8eqT2+GCo0hxKv6i2YPZwIPsSNyitU1AoHTgiN6ULAHmBEE
4xVpCpUdqtv2CU7HQQcRuNv58o/Ajz+8fxfPxQLsjdxAnCYcoFZizX+1vGZqgDX1JG5j7FzLgMn1
DBtIE7G0euN7C+Td/KS96hRr/X7D5+7l63ZPlnWvS9QB7nzKbOkPHeoBEaS3RZsZV2pVf36/rXN7
CMV4kBQmw4f/xJx51UkcWhrV8og5Gky9rUG/hu26R/YDYUtUDerieygr16ryI576nV3W6xibHhU7
u9G/9FPOdBs4iwzEDNbX7wfPDBZvbCu4JQhkid5GV+JaY7OKhZ3y8H6vzwwoR4a1irYLmSF1Tre+
6nTqFU2Ksg5XWApv03BnKCgVtkcUBK7L2D5OrbTo5eBCxH6mf28aFe+/atTM4PgqJY2aen3XIgKE
VPmVEbbrojEvbGln5iirHLOT0McgLX3SFPcnbHu7x3pHTlB26u8nK9x6kAuhLm6wx7gZJf1SMCIC
8ZPFVeTBcbBSTJnT8skKVPil77FBx7P/TfPJGL0njAZubN/fOz0Bu6KhSIp7OyATULef/vyGiklq
Aokkp3kaCcVhPGLjHsC0/2FE0W3Qh/dT/swWgLtwt9YHaPl2emE3OXc/OQtRa+CwYAPie3s/+3pM
mlRBFQvpmF2Bs2EO9sgIhxXiCRdK0udmKecuS7WIqsQp/uQUhONipvgDppKFH7xUqr5G1mlTlvlR
wY3Q6CwEJapnCBLbzio5bpsPNSJOStTtW8D471/qs93muCBbBPSaIp+sTro9dvCR6XYfStdeZqG8
Dw+gRTgGEZP3mzo3jEWKWmNBYKM5HVI9ZW9DkioUIhB36cZmb0/mQUckF4F+IiJijtB6fr/Jc1kE
h+MCeRkLs7bf0m1xpSr55LSJKyfyS2YWiNNRzeKgSJzUbepafkq51aKvk6ORTJYvjKqzfbao7Nqo
ypOSOtl0KmW0Y7PTEldY/ozdtOzi9IewqXBwuXXC+lZp/sYNJRn1nxZPbihjWwehpCeuwfnPb7SH
qEWWEIkrTKvu37+658YOaHvO1jorBEfBt1PG0Cc5jTvGTmY6a3I1j6qfbg08OpvqwgooJt/pavSq
pd9CPX209dEvYleFZGuRCpEbe4uD789r90f+iP8/zoffhv/7LS/GKvSD5r83L/n1l/Sl/q83foj/
/fZp/fO5/5KvvjRf3jxxsyZsxrv2pRrvX7Drbv7tCCg++b998/+8zH/lw1i8/OsfX5DQzJC4bKrw
W/PW3NBhgDJS/uOhJdr467uiE//6x3VeveON+NfX//JG1P8pPNtsLJI4f9mawx/uX+rmX/9QjH9q
aGZzwqXYTkaa25zBiwr+9Q/T+adIQv0yRDT+KSA0/AmWJo5yxp/4Ic4JiTfDR7GpOIoKP7YtSLKe
nGR1yL9J4fSNG46ctqgIwKsN3L5xlN0U4tzetP5OwYUXH1MbF3Z36L18zRxqLx2pxXQ/+SHU6URi
yKRPcFTezpgoRsU48aLKVTp1bVQ+9jz5wkdxYGGiA1iM4ecQYe62gnJoq+MmapADbgIsbhUozGXX
PkAORUUufEmqeloitkm4nu2CuNqgHJDGqotM2lOraPcef1eaBkA/MPkvxAZzMvK0F1B6ZY1Jj5rh
KWrXgfnndE1duU7TPETR51mbVm8PSYNYduwhsOgrI2kAP/yKw+3SV9R0ofbagwkNeeFcm2wybVYs
OEaCUlX7K7X3nquAgppjfRxlzO2x7O2Mbt1psCwn71FNrI9tHQeoIPPwahTf/vzVr40itd+CR6JG
4lMQgCSaKa+dBDqoQsR9jEO62xc1XDrYX3l6q+k3Ur+JCunHmCT2wrCAvwSIw8TOF0PTr1LJu1fj
4ikbu2cnLb40BdTAOMzxyS4+IozwLc8zd6y1e2gCnzmFf7WlfBWzC6A+gahKsA7wgK6j8LPZY2ZY
F9NTM+LLpqqfSkP62KhavBizZmmizSZV+YVV+/foY+6xBbiS8Ioz2MmeVMiZA6YkYjb41mNiI/Cc
2tptmvqrLNXaRTMO/4+w82pyU1kX6C+iihxeJZTDzGiCPX6hPA5kaGIDv/6ulqvOPtt73+MXSkKa
UQK6+wtroTjO0AVQlhMGPvAqR36eXAnm08qeu/FPXWvmP+aa6g1R1kQlMeY4NMZ/PysKz+6LMWv6
TWFMF38x3lpr2PfD1VrEux11D33Zf1LfbN4PnxX9ufQfWJSfTXN+6ERE/cu8ToWxHjuXJMFwTvXo
A/nWH762+/Tk96NeleVSvumwcP39XaY0EkauWfabwfDenaayYKM4O5EVP1hY7qjk2Xjt9FMfQJNW
A8wo3p3eFudplpusFExinZvvU8hrH4wS6P5Ufe2Mtv3T4awuZf94l9iATPpAMKv9fm4uttEuUHX7
DYhU6DEtfvIxxbhhcZ1BCeZCNIU2pY2NgIHo//R6wvy5EdymSFuldX1JYzqPJXgME2xrXMKiLgPY
smNAujs5xHD8gW/sB44M2ANvyOm+BbH5MjnDJdMaICkpjcFQIoPkoxXmxZ+6P6z17sa73z+g71Jx
wIdU2fDf5jc2GRRdkgfC3XoszLpcx7b7ZhPegj+bnqal2rjRz9k4LfheY99bwkazIowRxmrM9GgV
pdlXkaRPHm3celC9NwGBDp3rVp3bYeqEGgEwTVS7AO4mpC1A79PJd6o338poSIvdTaEaaT0rKsPJ
ltuEqN+qk6o5I8muI0ehW/cPA/pDKWm8VngS0Muu9Tb4ObwI55J52o6oPFgQ2qTjpnrxS5cjKvnQ
e/GtLFAzqG74LrK2IgfzOTXda8d0Y9V64Nv06Zr4+hdfG86eUbc0qadfcHZuTN8tVn1NLzSqkHAQ
GRHNcuc/p1X50/TfIyv6FsyugO/CpWmZDlPvvvtxaoas8M6j7rorRu15XVO673W02Ld+la7jNv+Q
+h9GwHvl9j9+PtAkFhpFqmT130fAvjYaHXYhpfTe2+jieRHGtndkAYfoTZW5cB0lZCllsLeHRvFI
x3FdpKe8j+tNpzBnpQek0NLTULqJvWrqx168sETOQh9kZuhZ0/OUg6bvHAFMwypPIHeHVZIOu7Tj
NzUWiuYGsW4d8T0v+h8Qwx+SmLiojAcQw+XCmMLX5wtI5dHPqIXJ0vx0oIAEufXuODUJOvE5dlDP
6PYhtuGeE+uknduaiDHwRfqGs/KX6aMPmptMhpsn5IeO+STofQo1yLOz3l43I22Vib/1myDelalz
GSCdfIz81oVw3/okfwLlOq3qGGSF1dVf77+qBNUl52s92BumTsdu0D7Hlr9NRHewcZSUQv+mZgBW
DuHgf4+R/zZ/ogtKtdSqbjriZ3+/QKfSdcbBd1v+ufZUATirCusR+0G2Mg3GKum2oG6MrSn7S1cR
VEpyxvThT9Vc5j/WG4wTlGqovmZKrP/RFeDlXgv4fmCYjhZYDOSdIQ9BiXOiQyQg/Mfx8rxUh55E
CQ1/2jme6fxzsMCThYMFkcD5w0CThhH4iFWpxWiWFo3IX9Oe7rtkBShBRNUrDdHbXrc+PPDS5Jn/
lBz856rU4OpMgTjBMVbDwe8dp3UD2aRP+CBTimgGonDklVyjtW03or5LCeIn1rOuT5tYk9uIVev/
/j3/OQsltKKjZ6U3myzJ7yqoYhiQ50Be21Savynb+kQQ6LGgQk104Dy1P8l91RX576e8ejmV3FYx
OuaNfz96BkhIhttNtGGL8ZR3t7j4EJq19bv2qjnaiQzT9//9+f7t+/3bK/52kfGloM0rmWtwaQiT
nOEp15av6oOqkzdwq3adaXq2mp1l3VbNcypBePzvt/Avxyof2lCdbSyEAr7tv3/oxC4mVwt4C+0y
PfuD+aZainNvgdTRetqqDX5Gk26txsHEz2IworjZaW4bHdqJfCgJPSWd+0Av+JMpik0Q11c+kkcV
dLRO++XJNicIjMvZiGdkApo8l86fCjD+9VezTFKtNHj+M8kbeEXaRL2skcgXdOtOPyf9AEgynKB8
l1BqUW39IXKhQgb/dqhYFEYbgLTIPf42uM+elbmOHCkhzMx93NQRhOAhPg7zlG5bW+4WgDC7fnYh
nGQp/eByugVzmQP4dwyu1MGLhwUBPvZgHnPLA3mWjPD+CcNt9EXf1lpFHrOoDm7pNC9uPsN8eWbo
MI9e9h50pXeCB+7vFvT0KyHb/BBl7hdDCm9ryUkeaRK0dQbNXrOHvU+KYzOClySFBzZ7XEz/2Nkp
zeq5lR1iX1hXS6ORMc786zj9TJxsoYFLMw96RsCr1ucNNXbalrCXjtLmW+9P2L1i2NZ90xLHtr1d
0B38kvx9arrDFmpyuavgRgJ8q+Nti7CTqz6EcHQJgiWFUx/yRie52WJF1zsZ5m2T7c16cqgHaO0T
o9W8sxLgpbVrf6kamT+MdagjGL3lAPMudTYfp0lcyk601xT32nnKcYp4YgbhU+dvduvq+5jJ7Xmk
DWI1QyyPItVaNJe3VjfaYwIe9LIsYIbMGIhcK6gGWDr91/7EDnOsYI/OtHiPDQcPHechYCcTRAVI
dZvkcNLE4YQbZmsp3DwD7lYkGRIQQ4tP0VInJ0k3BJrCUzMsL8DS4Q1DYqpLP3RbnYE4ntZlaS14
b62Y4Zt22qAPQOW3wbFqPlsGZFCStwfhFUe9hvxW6y4kOk9sLZ/lql289PXEkTMuYmX4OGS0JioP
wIMM1+vI6BbTi8S3U1lfsmVxjvHMlVP3YGkIpzYucko79HFe2EdJ/5ROK9+muHv0EjwB8Nortfor
p/7qJOkPBzb4TgdLszNGpSIQOyMumhNSbgdqIhT/mS7OVamjWYFC+JrRnnfDAFSHidtTjmCwPF7s
cr8kzBtZ463RZlo3Km3OMh0TfCHHkjw3RfrdGI6Wlh245EybVIAxNapbx4zlyckzmFl6f5C+eB3I
PLDQUngXC6A1Y1JXjJ+TTO8eay89Ehm+yjFLAAsG1dXeNRN4tm4Jpv08l6dCVhwLAwz4bKjMMDec
at/UBtgw+hZGLWiPnpH/KGkPDYGrFnu6+Q6JhRUvngRimFa3rnAASyBxEiBZOlfbRIcABWMr2lrV
PJzykaa/zC+vaToH5yA1kXn1Dch/0dLDBmNZcckfxyQxTnfg12jP5a5JKlUUgejEKPiRi6iOuHD6
mCch1hseV1/XEPpDbmf6um940aj3kSSbTXScnSQ6VlG/NjvjWBeJdYXEtRu7bg5tzWyPg1zGzY2z
3j77ca4jZbHmcJjqrwVFB6FradPNn5dzWS7jtnOBIZkzSvCU9UPVU/tagq1yh6h81JruxWeGuikd
l/mIoeHV8c6sDTrOpnbXyGzXoQO62brgXCrjOpw1Izv05fSRTcZwabxgLyMDxnGGBNxDCea7Hjgx
s0o3wVDVa0u3cH84ercN+OFONDOin7Gmep+4qv2ksqKrZ3Kty/zutjj5sjPjloVOhH5snHW0U3Bc
AYym677jpdza+0nCcabgp/6IR9GctLhyQj2tlKgkR0ITH1qQl7efVmu0q8Iro6tYuuw0ocMa50K/
QFFy16UOUCkqx2lnt0VJWZsAYdJSuA0DvM705ynWylXluxqM6mBld4H3WgM6SwzkpEbaXNuyoIgi
ip9yc8Zno9MGA6M9H8pbw3XoCYHG2sw077ENoO65EI02g73Uzy5ZbQBa1WVJs7eir8xtTWPUZvQ0
b1+P1RkpAl4Xv3cuUS520Zwt6wST362X88aSfnvKl/hnFtfmrbCN96mT1YGyg+LqCj9aa0sJ5SH4
MenZdG1TJ3gA8USb3+KJzRxoq1HBCwFm7nGBSVYzFFu4ROJPczrR8xjkLohPzdzGsTaEsatzae8Q
eJey2Ugsvmd3gY1VT8G617zo2msBErJ+sremhvE+L8ZD63vfCvKwWxyRgLnc6YrOpx6/V8IMtqmn
R7siC4AEOj6o6CpDK6HPxl53EoCydvNJNy1JJ09Q0QPrRVSXVMV6oBimBXdyGe2kDFuKFdcxcSvW
t74SsC3++Jhoe830h4fAruSDl/pPcVe+ZE42HUVTuWs8dTQ+zhTgj22O+Y2Ypd0hNkod/xq0prWa
JYG2BI75xo/MdYK40cTumm6hw0zbzAT1aNFpJmsvHOgl2TXponGlLb4JZwgXp35K6EKLFthwGKJu
afm5oZ4m8vNDmaEdWkpv29fxbq7tT1J2r+acp6syGi45DVOeREBDvwBglySWJ9uIlzXZ+JQW9dG1
s9XYG4oNZzzKJclOMic95fbDjzzX9bDg8sDSR4UuXbfaJKTOCB2X+A1R150as+9CS8DuWw8WzirK
k7Irv7c4aEmFaW6enzI50Y75ZMNP3Uad1M/B0IAEsI5WbDvHKgkE0yvkLnXfHJuO79AKyOwaTAXD
QXe3SyLkoYjTLDQE5f1djDcNPeku7rT4jKIGQls9XLQqRRlDHdJcBhg3rbLbJNIUjDmGfqxnTayl
9dUZDXO71G2FsMiyHhtOkcCm+XD6purIH6km/DB7fD/Iel5FKfii2lmeWmM4260BaFTAHbWX2Dyk
Tb8cLXswMCONPYNBbR11tWmmWqyiwSAAIz8ox5jCdEDXjlGE7CoIRPSA/ZYazE+cZiY9Deo6SdfH
xi55Ul+YK0BvKBgiIyRkMCtB2M5nRsdZj+HDFU/CtemX7EGRF/hyshKHa2SjLCnrZ3sJ8jBPq2br
+81zAGViBSQzRqFKrNMy+A2tDsp3aSwr3U0/EpC4PQVsmkdkp7MyDfI7UEES4BstzTCvJybfg3HT
usA88nkStUys2xyvlqCVOm57eOz8BkSFkjlMgtIHVNgfHE6FrW6KB+jN7t63mnFNJE10gO4oB9FW
LJa+mQVKozFxQtFzLTEFdtFAbxeK7Zb0wnNEMNIWHQfWtm6bESjSxcrgrufd8NMoHIh+onbefJLz
zLrmbaK1c1i0zvgyzRNvrKyv/RjLvQWcknkMqOEhPaOJ7U6GZ8fbbunWLgPagzuk7xKdTysqebIS
PLRmS+mqTJ2v/iK+2olDbQxxqyQvvkfjcl2qVN9MZmjOtgZj013lehbvyOS6q1ZXyWst2mScNcCR
f3QspZORYsFZk3IdV5+G2Si3XlnLzdCM02qwx3RfIjTpUtWCaSIM6ExrZwdigsU2aGvb0n+As38b
I8KQlGIdJ8f8IZOyfIQM6IT3jdZrYmVNWsG1Jjgsk5WcWSg8YGVYNlG8fECWS2lXcR7amSW28A4L
baahZ2KNq4bxnC61PA42fsM2lt3WthKxStuvRj9dm3ruV87c/Rgjh1Pb6n/KyrNWqT9KCogotyMI
O23GXN6mxd7kc+DvHGlmsNgDNY3t4m06Ol+mull5ee5u8NFynHWfpjgmP1KbX60WhWGsB3u0P+XG
6WpAidqnYTL2Y9WlXJlFu7UN/RF1zLzXCeJSD9G9sABat9SkJiLyt04/GbAv9PVcpyXhSTleRfIu
K/xjU2QUNxyYIZkMD0zZWGCjoAC6kdq66Qc/DMrFXqGi+g723rtOxsYvqIaSTBNP21xoLwljEc4L
eHL6+C0gFsFii3kv4VGvoy69QIY1y/wlAB64O3hSShARdNDkqfcExXMjwQkLxtvJ6ZG76oVYz6Jo
N0OW4pjt+y1/q29lbNMKr02rps0f+3554wiZ9ynzjjWRqGaF2Sl6GAKNZw4QQ8mqLbt8NHpMGZq1
aWgo2TS69xyzcvwUx1Qs9pPG+JGAS52IjerV0oVt2cl113R4hnufoD0zc+jOpN0keM2DhCC1wW2c
jqPgWPTkrrJc49BxhaQyPMxyr96MUU5/m/6Vctlv0q53zuwV50prX2KMZ7upsb7oBmG7CYPFEiVy
bTZ6HNZLE+y6KrnNFcNHnbdWKHDupE7THep4+mJ6GBybtvhZSg0ArpyOI4uttSxlHU4Z6hnOh5+A
uVF+eMMO2jVg6p7PZAjAjJk1l9S154Lj09JDr2xHTvn0uz9wLBSOZ1Cs2Wyz2C/XTMc9rBnYmJl8
v5faZG66mMF/QAYGn3RjabSBD1Fi7ml6yI9Mny5MGM2VtPM+dDh7wpaVxzqFIHzxxm/xZJunOmYK
sUABXM/gOQ9mdW6EfXT0KbqahNd6v82vccP0Y6x3VO746JmqI47GZYXQ3V1bsA9KF69zjSJzMyBA
oNkWYVVXjxPjlbjQEZFsEorokbBE1s7IaVJwS2DotX7tltZYM2uB6kkJ3Npy62LtZ7xhtXIn3nTS
iLw9euB+kXfb5gtjAQ0yFG9TcogMTKSgNotuIrS3N0bPPZpR9MXo0Q23ZoT71lQIB3v4MeO3o8Uk
TlUyVsmtPxXZkG2QGm0nyoF3MkVKqRGVNZrqFMn3uouuCZGucACQe529c1p+6FGnHayhK8PR7fIt
S2t9DbD8cQHcvkmVWrOtzfPEO+VF6m85Mw8qcMQBgv+w8ocg3YscLxU6BtWRO4ljFO+HLLoNJh5v
Mu2QapPP9dBO145+4YW0wGMhqk8aQezKFskrQIofdRN9p5PcYpLrX4k5B0fOpLAWbflQJzouN2DW
e1+b3nUHFaHbcVnu+yP0vYpGcNEfSplvCxvuXUc4AIsTvX7mMuxMByepkxUwlLr54GRxevHUxk67
V7oDvvTOPL4XBKgGPd61DoGOHMy7I6vyMOCRPjH7SNZOR7TAl9jmzA6Pio6MEw5OcXG6vN5Nqfk5
8eKvfpKWFwYnZ51X/aciD/xLKuYidAj4ROLARBwrpqHLp+ZV9CBRsWa8z0jKqzZ6AlKth2nvrLlk
UM1aGuWKHjgHtPD0SCF1w4jcGpseZee5J4RRGEN7wijDl9URpDCy5DHWm4hghsl5NBvPKEyixw7X
3W7xYRLkbaU9tkmXbayErBmNSAdfFtGeUJ+2pSxxHXf9fIVO76+XliR+nFfmSUGi6yF2wpge9l3c
ONDh6NNd9Y7XHP18vE5qVZ7njQMOUXVcWYF3Sc1pXxY2q+6pwEVl75hT6yQ9tZQlO+vnfs4/KrfS
H73KowTnsV9Ga0fzi73WuaKGfdu81k7ubOgkfXKVugAXKqxjUnjbrozqC74CjAfHtm+3ctS1bRBR
BWbLAqq731CJNjbrYaCRRS2Pcy/lsLGJLBhT1KgR4arJ6jiY9EjoacScOfYPrMjtK6z5nNI1Xd+S
D2SwstDG6/3UPoIltzfIOU1K9GuaSbPGXxsGZRmjZ2Qk94jvaXrnPeB5SVYLmtFtjlSviBaDBgzz
0YDserF8Pdv1G9piq8Le0BtbhyWDF2sZydzTy+d9Q1VSS1nX1suCbFvJ8fMwFOjL0wWQpRWdliIu
j7lGh6oO2llWUPmdaSbSZl2sSSjXpueG0gu2hoVtUsu6CMsAbhXe3toddG1tLahylKYuBL2goo43
RADNtqZbBE0lk1rHzL8FNiEZdDA2WRoE6rFO2GSMmw9hd4fYHJzXpPY9xPFOs5PlrW7rACdc0kPv
q0wK8hx/N7HAoSVmHQd5rrwI+nV0qJ5wWgNrI73mp4plORNQY9yUbu+fmLasc6uyjxXiq/XABAx0
tO6sMxrCNqSIw6jpP1kLc+FCm4j5pO1PD2NG1GWIIfETG85bCVyiknt/tKnhzcrnJcj0oxDgq2XX
iW0KajvQy2I9Zt12gmi9LntEwJ4ZXVrEeqdEPGs6ESBlcBHzh5X4876OKW/kIDwZc08uzgzAibvk
QoOmDDPWOy8Uk32XyZSElhUZN7/iaF1KM1xMrE/GjPu2M+ev3kgoKW3EAzBpfS/HTxQyk67LiUiQ
k0rXLInrUOROtCnIhYVO+sAAnhNO7n/IqHgICsSztcWENVlI5znyHWRjegyiHGOtJD3o9Ga763T0
dAVkvJNmy3JtlgPAiRYFunAnSgA0wwlNs33iM0zHNtOYLRkF1tuK6NqMPRSnKzL1eO92RX4JAGyt
xgbY0QSCPKpyn98yeVgo+th6CM5Xkbtpgso9icScOTo0a9UZeDZUrjeZ+o9BjW+VJ/TdrP2Q2WOX
Nt7FKrJplcq8P8eRF9b+8qhzzZDV/CaKCrTC3Fa7eKTyht5sJm6iclZjmhTrtnOn1aSXTVhnKE5b
6CNgsGFMj2axj/nJNyL33XD0WUt4xRLOBuqNWOtL2kecczmwlvazcVi7aW6ug6bOLrbjvPa1Uk14
26F2yGp7+qFLcIt3DHxrc2rF8b4xIJgsi2gOeVEuYdwLDFL0u4SeMTeQ/xDVutFUQxsbnp085qwu
x09Dh6YgMhk/KTUTx1QTnFP3m0RHxTFTl6y/7t5vlXlc4/JST/+v+/V9b+RNgpiD/PHrrqnJ/Ih/
UH/JTF97yYN40+QMGom6VzbVZ87F7Hp/LCtY3tAZZB/9RsSvOWgJhkpkTfdHBYfalvFOIdvn8VZE
+MORaG1dqqQs0XQrjhqgBZm/7pa43g79OIeZn1yNbgZgaTQ0uufLwa/z/rhEBsBvBHTWi4GG5NOU
QEIn8Ga/DS7zyrh7cePcvZJHN1djQsO9k/ZPdl14lzHz7E2LKi1J0+KBhb+11vFgb2ofhHxZsjgW
fUhAKz34Jl7HqCTsG02xfwyCMf3c4qOpajAy1STp2OpdzlKqt1jMP9C2aTxmhR7vjST5gg3sW1t0
F8fL5KVKxXArWu+tYbpwbnx9uEFuCx3sUV0zNGfLr64kWZOn+wa7hvlQRD+IFM+byJPz2qAkajfq
pJLnyOCTW8aUHl08oTi4xisWmgiNCbLzAZOCvuoD7ZOpuR9B9EjI33ytpGe8TPVVc+u3IZ5ZcWb6
+FwtqCLcAXmRSOhLGmP9KUrm/NiWLrU5+kSAR8r+sFRCErWwaZ6bymyPko8gtG+cOC3L66demPIo
Su2aEETeSRHbF2MoqHO1A5Z+Wilh8FTmpa7ny0wU4vDLNueRSbvcH+giBBSWhPOqnvbXhs4583J/
mjbRLaAFvVzd9/31lPut+z669MlPzwPO4f/8l/sDOiX/1OiU+b6vuun42z+438WOxfXaVt3ovIH7
K/7Xn/albW2mAib/X3/715u/76sIGPN7LO32/h+YOsGMm5unIdaxbrdgi4+JSLlJZ597vN8XdMLb
XIB5KLLYaSf03C7RLH89/f7E+wOTniYb0aMtwsFVJzZ1POPYEstRqf1Yryvu6/5PavNKknLOdOtL
QP7VsJyqSXNwvpXP/UzIemW5IZcb/6ybHWsiHB3N5dfN0rZRxJDF2rjk1Ipdps0UFcovEdO6y1+b
UcjqUsog2jt2d/EHYpUEXvEIJwJuDNf/djP1jr2OIJ0BInIc/0D713ONGuNq9ke6/3J8Q0XzMYsu
7MeOBWpvJq8knX8Iih+vddZ+KywKi6K0zp7aOTA3xtw1D9JE7K5Po3HJk8rftcRmz86Y54em9vSj
9N3hqJuDOOR9Gpziqk32tsbxnVHUtx2kMgMSOqDUoYmeBNFCCq2cS4BD9smtDOshc4e1SUThOLfa
z770x4dWbZZxLDZezbL8vs8lJ/GQcig/QMMgFZXXn7iyt0hfiHxoPHqNWG1e73eTSbu5/mSEmWQw
M7O5u9JA1V3t/9ySyTcUSNXBLvPLWDTJNaWjkmgOAo2r2w6fKaSc94llN1gL5mlDank3p0H0okJg
mUk8ZyqilSZib5tISLC+HLxHTtsrrW/DIRYGWrvJi8+dHz2neX1kTRA83TdOwKJ7Ng30S//ZR0P9
T5mM5jEz++BpHrIvvl1WpyZ40Jw8uOWODG5aIg46iVWcmUQzG5EimlCbRfMGFp0JEJu6ZeZHw/qq
nIz64b5pAmYezkC2x+uf00h077Y5QsKK4+Ki9U35wvz3eN8/xd6yJfY370q/6N/tpdi4lD69Fhis
T82IWjmai42kreabRoN/6hjMuLJyW2dgrua0fOUM3sV4Mk/NjFG07OjP92XyPQWfhIQ7iF5zsyBq
R/QMsVYzcGBSRqJFucTD9yK8Oj5Lj+ywQwzPsIIMtdn4uiS6ALDOZLGQFJskkUc0256zakudS3/K
apLWVBSk70U8zds50vrTfaNV1qZjZfwaiALLdLbUTyW0gL0rB2tPrtV91NOlWWMOdOh7p4i0ir/1
VrLXgIp/HlqybBqp3OMQFf5T2tK9LCcz/uaVaCeFZrzRPR7vqJhIDoms62dPp4ry/j/8cnnVs7R4
ncjc7XJD5vtm9MyX3hOf70+g/Py7bjc+Cjs9CVN8OCfR+Uo2rW7mlplsy6A8FAL9XeeVFl0mqbG1
i7F66kBYPFEuX678tn6wbVo6Pdfpbg2lOTcj0rd6nKQP912ECsVJH+T3+z1tgDmBalBnUa8KnTsZ
HV1iii9IjeeNkXnFtsVhyPhd9ExEinjNaFaz+PGcL8J8L8c2DSlLcx78Wr9FlJ89R+30daEqE8Ja
7DxS96Gdx7hm6Zba9Vd8L1cypslrqw8kjWpULpOJBCmxjfxrIMuV2xTlu7CtYRcvoCk0+D2fU4NE
UJe9k+UcqfJtybeaQXozO7fZ5yyS96nW1/vW8Jgr+ta4igCWfKs7TEmz932Yc+0MNHPXGxp5j8Rw
9qnTnwbHG55Z1s9MIL1q24z+jZAMBTR6PRxrfxpW97uiMZvnyKUt3ETMjFLmWuZF9GxHkUvlXkFp
I1Unz1GksxKemKpRd/YB/LlZtwsitcyfvzZjh/rMsb73YsYyI3QrjPhqr61YLCKH8Wmgj+tV/cog
vlZ97jWfh2n8XqQxUcl4fAXFFZMHckiXJNZmrsGFaIXePjZ+u6YTYAzJ2AzHoMhQ9lLl8n2MvnZ9
Kt5SnJTRXWSplJb3W4FSWno4LBsls4z+vv+v56biUwxZZmUpMWZ192iOSpfpKnEm8RXxdN8USquZ
EgXbgnekoC9Q2s1OCTh//U3voeXU1ezo1/0C2AqXQiSe9z+XSuzpKMVnp2SfldJ+Zsoiet/kktlV
PZ3vd+q7L1SficXZSiJ639kp2SgHHEIaJRv1B2yk9333R/HrQB/OHu+7zQ5dqVTiUtdRDlNP6UxV
0yOyI4JfOOGwn/61oeIhOQ9Ki2pmCFKt+bPQEKZSGuXdGiVRHZVO9X73vtEKlhxKuHq/lykJa6F0
rPe7IA79G+vps62krfddXDe6Q9SgdL0/eN/XKt9rjfj1fq9WMlgHK2wi0cO2eGJjZZMdZv8lVQrZ
+z1LRysrWwSz97tCSWeJ17ze7903NWba0URRWxDpeZ6Utta0ENjeH8yU1DbHbnt/8L7LwnwrlQI3
UDJcXZKewVa87O4PBlTFHBulz73/Qa6UuqaS65LMJMaYINytlHpXLiTKVvebzGZQ89o7yTL3ct9j
NMR5ZiXyhfjYnhGdsbnfUpta1cT2SgJ830fJLQEGK/bCBIbNus2sZ+miDy6VSLjRKnzlZvDhAgk/
5diGB90Zz6MSEA9t+ySXuluRexIrV2mKbSUsJlXrbtf0a5MJUELjpibYHKUO4QGlO3aU+LhXCuQF
F3J7tyIX+JFNJUqeG7gLi76Up0EZlPsgsAnk5hdPeZbvGyR0q1bplz0lYibnSeTCRkiPorm3n0uM
zT6k4EOmJM763ecslNq5pU3GPAQgfGMlfiZfS8rTmPq1wAptKD20vIuiJ5TRFPiwIlIa6VIJpS2l
lvaVZLrvZoqGDQMLKQZqOfgsapWUGqehezOUqNrBWE2VFaAIFNb13Wbd4inaGSnWjNZCdp1ivS7u
+mslx9ZsCD54qQjc0yB1KdS+TG1yHNq9i0w7UlrtZESwHSvVtlTSbUKrj9isMZs5CLlji4BylxFC
IuRfKGl3ofTdoxJ5mz1Kb13JvSkGih4jJfyulfq7wgEeKxk4Rq11p/TgoxKFS6UMz5WEO/JMBgeV
zY5GB7+42pBl9g/dQvzBATdpxbfIzq2rHCidQUU+d6dl8M+xcIyHpALkNg+SEEgRZ7sUreXOTLrg
vWeO3ZRqkWpCZ4oEsK/7/nx0by2cnWdpJfWlcrJqrdF4+65KTVZab/vXfBH5k24NP+77naYokMI1
zampcmdNsT09sUTOL/dNoQTuqVK5p0OH1d2XFDoQwLw/2OcYjP56rkGb2SpVivjyP39PlQ4VJpmS
yUOao7bvl2HevuB+Ly/R3U7/6znLSF2SQ0/Vf736r8crJbLvldL+1zN/e9m+e9BcO7/UGP76gol3
p0XxOevq5Jyozf3Wfd99c79a8ruLMPKg9P2/T/5//3ZM4xC+dnr0zcZY1VRn7eFIRI//x9l57Tau
bGn4iQgwh1tKVHTO9g3hDmbOmU8/X+kAM21JsDDnpjfau7tJFourVvhD7Nc7LHKewqwMr+bR1u8P
vwQg+5XQKO7oqhv3BeDfGxUY3uH/HX6ktjleyn7x9X9/Z5Dnp2RuJnD4CNPWKPz9DJE9i0Im2CDd
AWfKOXZr0qzOApVGC67W500xJs+w2z/L3Poq83qF8dwF0PNZPOv/Xe6YfYxJMXa2mlx4Wjps1WlY
FvVI8OW7rHzXVpGHyS6QVs/A5sEAWzRdLfRkwT8LPPs/EgFQgvwoH9LSq3P9ZTCn6yHcZY61VydG
KKLvgN+bh4zZl29In30ENaw1n35e5PNQaMx+kNwSZMpjrDekq3RsZafwwlF/DiT/ZXbMvz7zIEt6
VBILdNa1WrXxoornZaJNl0hTp5B9+I6yjjuEhpgafhvfl8AHmNXNfVR6RTd/Fg0w6CSLYJdVH0br
76l3/6C3smsHeH1B2T7YknFlmtJmqJoJs093bJPcVSkJpwHObymtIiN9KRUc+eBSLP04/5DD8UYb
u31c57+SHpPZ/2L9EEFQAUHzH9hFRw9AfxHEIVCyDHy8LkmvY0LBHzt7xW724fgh1ePW0dT7glYp
Cd+l9dPOAKIRX0IkBZF1mVX8fvkgbWieTGyhbDT+SlFGs8V2vD581gYFwtZUvJZz9ZnmCD5XjyZt
Q1dSwt6be2Oltc1LVjk7EJabyVFClFz6ZTu3v7RMv8nD+JG+0jKP/UsSJOrpLR9oDWjK8N4V54gs
kumDEUVDh3VVIUPK6trnzm7XKUP5jLQxMurPpolfjXTnG4iwBH8ZMIwXQstB9PaIcqCZoF9tFX8H
FfOV78uWJEqU5ybyPNNYvQGKvFb0dqMN0h+LOf6iD94D2ieLqQWOGYFP8DWSiYjJcEerfoEG9FvR
GNvUku7mSXkuoMbFZedmKtJCjRCvk/35twrbmB+15hKxM5UMHZwWhe//f/sJ6U6MweBpQIc+CiFq
UydxTgOZRCNbZ9hUaM4KPtvvzPLvtGRaxfRtsFbF/la+Uop29fPlz3AeEQFRWUIV2VnLMI7W0c/K
oHH6vvLSyu9cre/eVedFafaVjW0pqk+pm5bN4BpNdtuZ3V0v+LngCFeATDcJf6tr/jjV/Jan5ksy
5+ZqrDJa0k55aZnO7TkLNWMDDXcCrSCS/xtpEYxXIxKzinGOtNcD6JVp2b1ruf0UWNtcwfPLdhaC
yoqyYqaDAmvqqrh0E2cONA1FThVtLSSbToTH0ibInSlk07VlJsAnOFRhu/yRUbMMtrWkFNvrwsl4
nKItVsJD+qR3aLvjXArmXK7vhUmPCCcjL/3CvZlniBUIqsg6SYBQa1CO9lGgMigy0Pnw0lIHMRTf
DW37O1C1FRhqfEGbfhdF1WZEtLlNMaQ1osWUDDF26iiNxWP1OhjASBxUTl3b/zO3AIMdP68WwFxB
7IbBrb615/Cx6UJjYTlD7soA5mHsqQvUfp4nJ/VqgJq+1noOtHb9cE2pcJiRKDSKzVfH7J7qSr4x
TJ+Vq/KI+Sf/QNJvADSs0CWXXces20UkaDuDGFA3tBfLd0mzatfOlZu8MZ+iVH/qm3Izz9bWVDrD
VebuRnA8c4C85iBz1FQbu+rvra4YQUjn82IKL3BYzp23nHTgGXHUQTTsWMhTiWSzaWx2YgXcrLeG
R3FmREmPmbKySLOlbs23ZW+9Dlr5p4fI//MHe6D3Hgc+mwtrQrXQgeL9/UOgwY2IcmdWXiEBtqyq
ZpeQXyDlfCV8umcHnrthqW/5mN0lKZ9AZ5vvcl5++dLaDnzolDk5bGY8jFn2qnbmU1pLi5iZzmyp
AdNV/9Gq4nWg6Z6h0/dMFnOWrWFxrq1O30FJvnF8QBBGCc+/ikCbDePvKc8HXHQtCJ/VirnP1jQ0
nH1lfojFfTrchVDHgG12mFbxNfy8HgehxqP1QOsOpX2Obxrex4aooOaHyBkB2tPqTkA7siHTZAlH
9wndZeYFsRYu29zAU3mYVcB1+U2Tda9JpnJyKeEfv3tvWx/cLkP3XLXcHpjIAvED+PkOu0fXW4ri
4Y1WeeJmWXQl144nKTS4qI06s3nArnkHlXGHlZWH7sNLUNtXcy4YCJl279evae7gbz0UJtUJlsXS
LHmDleSrrlrbgNRdJ3yJnLBbikbvwkrKJwiLk1uZDI57K7+u7WhXJ84F8blTewKUchSwdVATTQ3N
OxFt/8lbC3BNihMrDEoV/Y4G9FM7S2+O5bzaErAV40FAIpxhL/cQPeI/VLpr4y5yqiegLcmF/Otg
+3v8AvFmIoO1NZKg4wQobRQa9qFUen0xLEkRxdgdCImEa/wUhNkuqtTnuLD/hiFIxq58prmLTZej
wV9WDPAbEyjhqfzoRvOdyQFtL8lxhwqmNEbaANC6egGVRHXlvrox+uJmaKy/VYI6XOvk17YhvpDh
RTcQuJ9L/K5VHfFFRPF+3qWHr/LkIel58h3qjiUfc9p7KYjrvtdKzzIhyWg3ndyvBn24VeUUUIrd
3zsjUoBVfStSksYOVIhI6hbY34XVPlMjYUmhIQmBVDjcvyMhBiVluBGWdu215O0rMwIRok0NiE8F
xPNoDcyyG0axRnRJI+/UGYUth+iWiRsXMALlWFyhpv9hDwhwIhqZNQvZ8BGYBD8egmhfgQ8nltf2
gwG1DG857TOENm1ZN1kUfTWFiZKB7kccOZZnxdlXBw0PYg4eISPpMBP6a13C8xgoxCIe9HYRhys2
a7qYVE1y6bgAcqLr0kx/MGAvcmWbV/KfcBroXIc+ODht3YI98OUn3x4K8EDYwCJ1HoH5j281jRZb
EQtrGnVmI7VPiv+iWW+DEt8QiL24t3Z1Tksgl3If43gDjoFEKSRdeG8Hp73jDYTOOvUBrw/JtKM8
TTP9pu3yBgMEXYZ9UDw7CeD6yb8vqv5G6r6MQNEgniYtKv3jJp0dwkv8XFjVsi/Na8qY3mEmWDIY
t5UVvM+7rkQXokpBLKe14qZhYC4v7PnjjITjSdEt5k6mkJkzrKOTyskrP1LwtPG6qX8jY3nvXytT
cB8iCjlsqgIjXIHoWkGiZ+r8pQd0EqM7qw9/O4LQ8/PdnBQM4m7gJlNniT3oHCvO+VBS+7FCuTT2
he1NFpDxFNfqUO7bWGndpBr3c2h8zoZWuTBY3FEBkzAF2CwCJgW3UtM6T/RHpW6uW1NGz7p1tp1V
rQ2p3TphAc58AoRTJVc9pKiRUG92+kILwDP//CAHMvW/O+HwIJirCTFPPFmP9RX8AYBX4rCsvQaZ
ipnhPpLLpxSTIRgX3b5pq8daS26R/N9qkXQ71DX2GdpDrYTvFRBWHzGPipqC6cFXyckmp5ScUZuv
Vd/4Q50NNAUXM1dSjZY4YG31JFmzoFd40P+dTYDQKYzZsmGfVW8ZNAd37mv4GOPODBD7bWhVTnq2
nVX4zRpE4p8f/iSOHh7eQFkcFWxdPin7plBC8nf0Wy+wFcaadUy+b23MrLg73HVXDm7HlM4ep22h
Zdd15F/HSN84oX1/4U5EW+DkNVCKqNyHZaFb8P0IbeuhpbwtWm+SeQv1X3LSB1rln3ALkAQGTxqY
yu842NVUDG5YrHK/Y1VLIPGgG36+l7N7m3NcUzXkGxzW5vu9gADtiI1sCS3v3zN5WkJ/XCnqeG0N
zlIHZ1WPjSsbgeP6hQmiVxqxr2HQryhMxe2Sw1aFhUK7SqsAKeo3kowsUpBsmki/Rl3qyWAf9X6P
ILXybAT8C6X0++dH0IREwPFyguLgcDLoJjmH8uafjCSYynxE3qXz+sH+wFFVMrOXAOEL9NsfgnzN
va84QiijwCbYo4kqtaVD+hNdjxoTMQthHoBmAk8Zular7/D/IfSnezyv0GYeQ44Xn5T2vkyyJeLl
4m9M152u7g67dHaC6sJWPRgwnjyRJpTQoBIgB3HEdK/0EMezGBut1I/wM0iLCVMDeKuBmBSNV+1o
Pag1XOwaok4UwtbU6OwW+WcrZ3Tn+/olNf122cvTe2sVJO+aWWFUlzTL2XnA5HO+UrsONRehM5/0
eb3++YWctDbFl0ZnU6g4wg9DveloT4Fmq1S96TwRRFJ93ndBvBMBwy6aq6zfTuGAkAXEix70aRUi
XNlf6myeO0CsgxgIYyMhTvL9FsxYrsw0x+8MQLvXqBIEvG4v5JgiQ3qfaXgLdZ2EbSBCT6lVEOqn
z8Be+SqomuKShd+JqpZYEVqcRFw8nB39uFMT6maKhQuxx0YXqZvyzYQ90UKX4qXq1/vWgFQC2xwh
im0/V0/jCLWgkebnIO8XQmrp5/ejnYs/tmaYZPB0bjBE/L44I1jZaMxyXNrot4km2MAZ3xZv1qN2
V9YU7fUUXg3UKso2doKXJpsfI63bTpJJ7a7bf3T/r65Nd0J5S7QLxbHQZdZrVVBw1ArIiXGH34BQ
CNsIlbDCiMlNa9fq8S6s6efJ3b4vL4nSHqenhyXWxc4zVPKGY0fGGjZN5yc8lBrkHLXpSnFygo6x
Dbq3ufqTSJc0ME4qocMVDZpvyOAjXXpsYdPoQ4N4aIF2ezBuEGx/IkQ9kStCFEs5EptbrFt/j4zs
VSdxNZDWftjfxwUMrOp5Sv+bQwXzg/+9G/X7S5UhicJALTsvaIpfatpuYFF4oRJeFfLtkOarOnR2
CsBM0AqrpJC8qtMfQnh7LVp6P++vs7uddhJtBplVoVr4fitDpma4IuBhKkWQ/If6VuGAi5LkLgsA
Vgp1O6j+6dxse1TuRN/XidDYjptsMY/ThaYHrgxc7TiYUj8IVyrk46xDsP3neJAwpSo6+kNe4zMv
VVFMikv9qkDNxsKvs7P7ayWxKabte6oM8DqpfYuEsgObxLxN4mEzSMmbyBQUO5AYcToe1k2bDAAY
8APblQvfE4eNUTf1QkVao8gfHX++jVVtHyTS09Dq97o0vEcwuDXzpqujv8rgq25izrf/eWwEZ6yx
3s6AL+Ah9642Y7FYxp4KEMwHtQdTgO6Eb5i/jcy/OvwmicetqQEI6hX7YcqCbTAlr2P2mc+9744Y
sQ8hVl9+0ZXQWSA/gjymiZa4KQIKC6mhxZAqnpU33VKKzXBRyfYD7bhVX/TUUiCu3AHQ+ZzFL0VU
PUfB/IA40ksIiryJW0agVIGHuHnQHsN/ZlXn9ccw2TcH7bo0UhnLRBXAgxR0S109YsOhuFWbooNW
RSic0xTOrewqtgW8zOTRxwk7hf5GCMLVQUtMzDJ3NFPheAoBMm5T9w9E/i9ZCp8kyWSGHfZkIEiN
xEr+Eqkc9SoiPQxd/uo1pECd6h7cKZZL4naDRvlrtNmi6ZrHbOIHaSRt22C6ySbnPSjN+6L7/872
RGSgKOALsKCaIOb0/QNAWE+J4Im2h+ml0MLJnXIdNs0ibps3iG2QZJN3WVJAali3foy9Y3VJYV0X
1zjZ9vRn4ADJHD3HWdFg2UqT2yAQ6ozORkrTm6nF1La3Q57eZGW5qrJI4PyQsSvTDNIWh6Gu3uKF
1yH76EZS9Eudt1KPjEtkXtXwb/Ve2WVR8DHxuiIp3E+KPqCHIj/KooTWlLsotO6hii6HKoFU3ZWv
nSRf0/66DgPrubTsO7k7IK/YV32G8keCwCogWMO4KbXxFyIO8oVE6qTjeXgRtKow6DVQjJWPIlHl
RFocIf3gIes8t3Dy0LnRbxmSqUn7G9GZ50jq9x20cVehL8Bs+bYkN0hEkpcgGEeDA1wBGitKH5nI
JBi/BAdlSoCcAhsvqY9wBqjCZQVU0wdPj/uFdZfK2Qrez2NkC9TG0O9NeSpd+gNXVihIs+6QKDKj
L5aC9O4zt+1NNCF7Umod8gRU4EGBoIE/tOXi57h8IjvFaiDHTMWBtpeBEbXIC/6JhGBt7C4IA8q/
3nyVUUNaIeWnbcY8erJj1587/06wRDRt3Fq1tVDrWtrn/bRKmqS+Qf6td5uwHD3tD6gq34aqDgAd
pYnBz1ZoMpauXFoUuKZ5n1fW40GzhoLF+/khTlwGDw9x8AjFHRwTl6NvKy7qpsNKuvGILN4wT3+l
NsZ3Zu5fFLV+inz7Ey1KUCsD4wi5e8pm5DfUVnaFFZovbZXpIYJjHYKVmaSdav7WNGWPlMX9ZLUb
IbMoz9ZG7iFiD+1nHyb37QDKftD7LwdZQtFK+vl5TmYCh+fBqYQEgpHkieZhAbQIjwIOyxaAW0PH
/SC6aiTKZkZrRAg4xklzt6/8+q204/bS5c8UTwz+VRYUxWVc745KDTtRozrnXPYq+HIP2AqPdOh3
WgudMq0F3ynUHprB1l29qN5ljDwv3cCxxO7h+TE9BByPp8mJFlpmwVOfej7RGT0acCSOsW4yKGv6
vK0mFOd8/cqYknsxsktb6aHVPmjaL+0ufoC3BW+/RUKC71BEUAs7jQu3d+JzJG6PQZOOpx7pg3Zo
Qf/zzURE60GbZjL3eKeOEPv71BYwtStUD1dJGj0mdKeC3su5QRfqeLNojfZPYW2kaLyvEjS5gjEE
RC6wpM1H0TMlntXXOVYEzN7qL33iZ+oebhckAnkOhibHynI56iVabhD1E2QD5q7a0j42FlKR7tIi
uQ2RSJr8/j6afWkB9AK8G8RF2YdTNkPuZ6qhoKBJU8JuxzU8sn2btxTJRM0pz260/GHYVLX8y+bY
ckuNEeaFb+FMqvbt7o8KRxsb0NwYWzaj7VyzgIzxnLfCyv/W5fCJLNKHpN2iYXY/pxORW7/OKn+r
SeqjUaJBkan34yAmjjEs3p9vTFNPD1OV0o0kUkblF6WR75FT6822KCRRv8HFx81eXpZhcN2GOpB5
bYf40xrJX4xi7E+xZwPbG43qtUNKC7Dno1oh8lKSllTUTymCXhC23TSe3JA+BTnvoraanSrVbK1+
MxvGWiv0t6mnh2j3SCMU1pOUh5dmJ4cK+Cg/YHDP0It9gunycVrcp7qW2aXTepndPsxytZ/QItam
6srIpcVQAZyu5OucFAlCeuC+2E3wFagwivipWqi7jB7hUJe3iKMClBTD9PIh5C5D5oG2NGxp0t/q
xnwX+M0rkHl7mYSoqIRwOZlLJuR/MIbbCM8bjNS7HMky8nB8t2CusK1GVG51A9o5YIbOml8lM9xL
0h+lRHfpXcnVV52cqhYVvT68A629CkdI+3xa8Vjs1UDbw7UgJZn1XWQn6JA6yMMpzM3lfPPzxjBE
qXyyipouinvs7k6GInMADbs3h/9E78pUl13VwJ1e0djel60GH15/RyTpbowBCZvTcm7JVVFsEGBm
2b6tDP+1pEtmx4Y3m9qORg26TOqVXDxPRDehC2yPKA0R8ZRK2TB1pEkZmE+mzhBq+FSkaRF3YPzF
EZFZzp2q3CWOtBCJmJn7K8V+oq+PrJexIg8MxsOHg94DykS+9Mtu5TfTw7V9JCjAHvx5ac7FddqJ
JmeazsT7uLEo6SbM2XGiyTlMT40uC73ELQoqm0JSqM/tdUW6NIeXkHwneuEiYDPoABGlc5xhd/j9
UwU96ycqe8OTAbKPtv3UIjKglcrSZI2dtlvpGLiVSLB3Vr1LQiDGpdjglSX6MaBiUwl31vK+1Azk
88033Q6e0Z3cYIL++fMCHWAVx3vn3zs9agNH1dxqKpmiFwfTm8o0o88YXJZ0S0RDaJCsX6ETb5WW
JjXhOPaNpYh3Ga5rs/EL6P4tSkSXzruzG1oHlyXwMkxg9KOM2ZnJh7Lcoo0QJsW2oIxw2wDR216C
CdnbhWsaplC7UGhQ2chSMO5i7iWj3jEl4SrNO1x44P4mAwPRyilQjEdBaSfrHaKLYSpccBmQSIIo
ASt24cQURlqgmPcx/Zs1niG8K7+50SIyNk2B/TjXPahp1c9xnS+CZSmNM65D9KRDZEm2UKbcXDLf
zTAX0Oz4Sw3K3IMNNONvRbRV5BivbiJAq9MsHaR9r2gLze/zB0CxiGEhMNk38/LCiz13WuiMrbBT
Ib6e9Pe1GQ566sudZ5f+VWbp+wh5dwdxHx9NgKr23yUhx0WxiwbqXemPqxlV9J/vQTuXCIDmx75V
t3TdOp6ZousOObOx2Vxzdh8qA+qFVetGSrGOqedxfr6Phn6to+uviEpkYrcpTUZhqr6afbwOrWEF
yH1XRtKnrKJgP1OHq1dd+BSPD8ZHo5q/RMXel+k6qef9qMe70Bhe1DJ6QqNc8DAsFCuqZavpL0IH
/uenOxdbDAWnDLbXGY9RHUdCgCFO59Gz9wY1uLfC9lro6Ytbbaw1KnheL8eX1vTsZZGQF15its1I
9XtoqZsB7cY67j0ZNahYnCyhOT9ZZrWQrbJGXlXbOfpwUMmXJedDs9DS43AUf0DnSBf9UXFQSlbv
RvEDcvj3/JbNHaCX+8uvFYrC5NYZ1b2TonJIiIrp88gyezzgBVJrV4EORL94qeL+Vy9luy6p/iq3
g4SQvwGb9VLWI9Kt4wDF8rLGjPwR5D3KevC3alSrz3tPNAMqPXrMJ3nfKuY+NhEzUc2bis5VdGfT
vWqbBJqjEoL3Me7a1rwNGLi3I2QWU6wIDhi5gxTI4EDmg5vcVyRL+SKL+sOKILNzFaa/HIupX+pL
rwoCEMUA0IsPDFKCL9+kyL4gz4ScRfnn57109kuhR0K3hiEY3ZqjbrgVNHgooknoqRY9uix7M3Bu
sBgLQId6HTkOmKX+ru1+VyrFdaXNdykEHFOqXgRCGtzeoz0rL6FmXSn5BqOev4Vi/kIhbXGY7IaO
mJdS3dRm+dEQ1gXOcAzzO9GlLeASuwlupz3YBqurNhVtRt+/1Bk/d9DodEBN6ksBgDyeN9p+ndLR
90dP1/uc9l30EjXhm4ZjZDVL7+XkbMVjhYaybktzVfbxNkZLN2+cjRJEG92KvA6RyZ+XXdFONxcG
5QJ+C/ScmfTR6Yc2AxLXbTjhf5Fs64IWBOokE2rKY77KNeVeN/4OBYL+Bh0YEWoc5sWdUb78fBvn
6rt/b+PYPCrW7JaxRoTgQIlLBJ1NEFzWu8DH5eQnmhFc6b7qiddsmMqbyfxmYWkZY7N5mZbpXacU
S5SZl6X1GPXlutfvSgQq6upDLf3tz7d6/jWaMCLo6VkWrY/v4Uc39TFxmnTyisCBvgmaEu7MbcnA
3leizVDW17AVRCr/lvj+JoNP0JPSo8ZZmt21RfembcYLb/FMwQYmiddoMKrEL0achP9Ux4qG4aAD
CBgt+nCfMmIRyV3IgkWiXEeT6MISnOlW0CEBqUo8orF52FT/XC8M28FuEaP3QMGuZLO+V+Lkd9VL
CGukD1i/IOhXLEXKNtBgvXDtM9GQa2s2+axAyR47TNum32l5J4lrI4dW3IVN/iUe2eByhaY8NTac
tqH3wg4tqCHdIkG5gl/rylW40JgSmQ8XbujMEW/IeM2AJrXgbhy29j+LYaAj3MtyNOCwVm8Okx7d
uE3D8DVB/7ift0mSkzV6DgeGDAocdYYrvIhB9WsIOxl3P9/NmZ3AzSAnDSKc2eIxGBzlZxmEZoUV
MvmNUaKSQiGo18NWwdeiMuPHny+ni7P26Gxi12E/DTpSlgFSfN95PVWrYVfG4I3WOuvQMoj01xB9
GIHnAL/yVL2UJu4rdt1v+z7fxSl63wJ704Z+4TZ5ct8DAkOEnYI2+ROn4fZGx8Iisz6tqHWDLt7L
9koyGhCUOyM2duIMGm2S3qre9Kn2y9TGVRPXz2WDmwTxQO58b9aQ/DHk2w5MkDR2XwdAAYPQayl2
LtUOooo5fXzwXNhTkWIfp3fjoGgQ3Z3BSwiNU1NuMye8DUDN9g9hbX5SsC4YOG94HjH4FB9/ObrN
AIRguCPxeNMMSOnCX+rn13KIQcf3Ra/d5JARmKljSk88Wh2lr4SrkYBKzda91ue3YgTn4gZITNU+
GX2sm6SLliFZP8oEd5m5sOg2x3H1VSLyMGshPiHhc4dgIYdqMyLoGI7A+HA3oxTJriC7klJe+33F
wP4mdMz7EmzSz89xboRJd1nD9otASx5/lOpNVjj0CFij+KVFYMuItcIdQgx1+8rZm6mya6F+MseE
iGQtxbmN+YKfMFe00guI23NryggHwDaFLRCXY6ZYNKFVoOXm6OVq9hxm0iYBg1OBWUApaa02Nghy
66nMhoVOn7RDcIsweT9Y3S0GIYxggeYn8Z3AcfWWvqmCv7NS7odQecWLDUAMkmcMPCJX5GDWoN9N
oXPTOjJDNPVC9BbWfsebVmAOoIxgwEFtcpRpBQyMOhr1ozcIvKUT2NdmUX5CaPfajLddDR96j6dK
7pgLE/0OdfYf/I45RIjSEOrWCOU1n/ggXE9RvTKxfiMCX+ME80F7OqC28iD77Goleo6N4s1kFt8y
D0ggnQtntgNIoYxqtxgnrwGop6I6knfWR6sXf8UmY/yxanXpeaCzTAaE/PFHjC0HKUFGvWvt7Vap
hZXE9YRQNOrU3ji3O+hoX7gGXEt19iZqqtmwHrRZ+iPnIKW4cm/2n2anfo6hed125f0sRFH6/KaE
D0K3uFlUFvYeSRF8aKrvKRYatcbAZ9IPn2Y/4CavUWFrt/yhjqZYbDPBTa/H6HeV6E9aBQ1y1lqq
g5oC3dauRJXMLJdRDlhCyw9uRqlaOvRd3AmWLB045lFdZC8Dq/9rZPl7BPQlUhd5ftEUSKQiR2HA
JCg5/GIQoKyjvKCRh6T3C4RcalAsHWkHMWcrVlsGNTx/iNomIub+/NGew7WYzF1JdDmhORdEyvnv
gYicwqx1AzJbpOeHObggk+VDsBnS4UYcSIUA5yZFuo+lzk3BtswJ2ved3CySJKDYnTddNt3E2m5s
m71Jopynr1b5IVAuSVs8GX54HdP4NNQcrKNK8Z5C46ETY4lOjJaY4l3O6zb4Y+eJcyG2nvt6BETv
gIkVIPzvT1fWeRNjR848iHZR0fYbJVU/8M19jjGQM9vowbhYZ5851AGUgBm2FSaHlL3fL4nKaz60
MsV0gDFSDRZA7HWBXBAdsipILmE0z20blSySKSWileClvl9vhC8WGB0jxpLcW+Iafc2UJ/B64lFi
ZGs9H13Vsnc/75sDmfh4t4rZExk824b49P2yIT4A7YCAlVf62t4RwlDNUu2Tp3K0kdBP3iGi0Mci
t05NeC5FuBSFHLYzHxJ5tz746ymxn6ECGKG8VSj8/5vb49Y46EGvnkzydfQN7CklbE4MAyM6vbC6
n4O/Rng7tN0XVmqB2+Y16b0rOgyW7qpptexUuFnRfIV0wHPtU9YM0HyjuLxwUJ59Y2DamCeLhsxx
SEesOSUprPnkSueZM38X0QUyUZ8Oyn4xgh9WQ8ctC+3CUWKcSf9ow2A4hukb3snHtRAylh3SrMno
dVWmEgB/lXP7USn0T8fxJWMGk2Pj1yXaI9YRX0GUDK4f5H9U4a3I+PchLbYtOpdZmazsoNrpNF99
2o5RhhRJWqL0q95FcfFbhA5fFOz++FDH8RVSUdcaLCg3qctHnfpZoFVCjBFnc1wkoGIErCWUsK/o
E8weJwgI/V1VDQ+oJL9IFtM1VC6+IBVwin8VRbXKOn0t6SHWU81Hp2AQlOXzRg3MS62rQ9f72xYn
JmogsRy+K3ClxwR305Dk1Kwcjr4sw/qs3HWl5jmT/hV38HAlo7/Vqu4mj+nozjDf2wH5UctFlCGe
y5uhVq8SPb8hId8pbYRZpJZs8xmAreOOflEAo02e8xlUFDWnAFbKYBapPZ8vfAjiOzx+iP8MYuH6
KPpxrd70gaQjxzV5clKupM38iyVFfbTfUXYhOl7s5dBaFwEcxjm9cLacYlpZQMbANFJRUqUndhQj
HGc0BduIdgXFVWyrt10z7ZJeXTe6J+DiwoBdHtAOAlHcQR5r2vYCquik3Du6g6MzNUqn2VAnk6en
+4jZ5N6W28WQKp8/r/LpAEVcRwBEaDNgfXcMHFInNIDlTuNJwUkJ2KyPwgxFxYoxnddbiCJHYfsa
x2mNUiJdM/o1Sgu13LBW1aR7Io/q6UWkGCqKJBSK+qIrs6UFSOjCnZ4EAe4ULi2dAKjctEWOjgs+
HMRhaGfjapO+q6HtlcS/SCRtOR1+XBKwOZaJRepUfE6QVELsB/VR29mCWNJmL0Y5QfCzcE3mJSZK
/TD5+dZPxlUr9avSHh7K/NNAOu/n2z45VMVdQzqkZcLXaB7YTv9kKWoct8jH2Yg40SsxyLIxU7sL
83JVjulasqL1z5dTTnomR9c7GqpHvYOKZOBPXlhJpjt388scIjYnuCd1sEz8aFFhahxawOnE+7pw
9ZOuyeHq4FtgvELfOg48sRZ0kSEjr2jq9XaqryLdX+Zjjt8mSkqUTqMTLFvkJQLJ2aHJtUc7aC1K
D/EtGVp5RYl/aUHOhRF4rBaTfDHjOoanJwxsi2ngBdiQhX2zvxIFR80aiAkCzo+3omWRz/m1mbeY
1E4XQslh8nkUxkSFzJANMh8hRWyQfzdA2tqoyeUsCUUOZReYa+PdmkyvUexHpCJ2Oc1FcV+4Dd1H
aOLYJHYi/YDF+EcJ/KuoqK9EPWeUCOgqW4nehAA66zLmcCB658xzTP3Ob8dViq6saN6LqlBYTovA
GONVHQ+Wd+g+i4xGlFaXDfvORUzaQCadKY4cwXo+ekxbh6KAKRuiPxWyRinePZpA1I5bQQUQI+o2
hqlKUBE8KDBIS5Xw/fP2OxfMBPAPbQ6ODPlEIiNp0xBiOoZ6AuYeacbCtNB7LZo9AAIkKreNz2Ca
aUsm18t5ah9Kphy96aboOPRQz8QwhkEs3F8DajTTwg6GF3D3n+9SvPCTDQHZAwMjvOj1k28kqjoj
7JXJwy3rMVTDJV2U2wo1BGOGTAuc9+fLnQLXQVnRriXM84JUKLjf30zUOsHs4MzmlYLAo1SGa2XD
0ywzvfELTwngwpDQCiyI2HUV8RTV3oUITVPtoF1QXoiIp7MAcUOUbgKHgrvMYSv980UQxMsYTW68
ijF4wDnb8RnKA4Ic51+JIEc6RSKG3wYopQQZr6Tfxj57Cq1LCcul4hKG4OzW5UzBlk2hT3CSLRnD
VEUWOZ1n1O1Xavcvk2IgdTfaDI8nCWZNqe4qHWxXqIBej7GzAsvlanZygZ11Cg4UC0PBJ5iH9L2d
ozPfxOehYoKEH6Sm3svAbspwTSPCa8YbWwu3UxA9i69e7BEby78L++TcvrSg+jJilMXA4aj8Q3HM
CbO4YjZiq8+Dpi4NI3RxeluLDhLuiosmbtZlEL8rVbaVu5tGsrB8MDxRHolvuVdHGJIXTv2zL4d+
t8nIyFbEpvm+e7sBJmjes3vHkH5IPCJYigwLIBqNrNMkwKngwKXYv1L0t9FJDhHmwsKcVD28Fovv
xqLbQAJiHnUHC20YFTNnYRRr40jTXTAHO7NUNoJPI4K6IBY4UDwOBMmqDKEe+7eV9tKCbxTuZCn4
Cu1/mDu35bSxJQy/Ssr3aIRAp10TXxif7TiOx5NJ5obCNpEEQpKFOIjn2ftJ5sX21xLYSAjsGU1V
UJG4bEC9VqtXr15/n4xRJ/KjY7qvvCE1mb4o65OssI1NTZjNugZRMEjbwD4MT6MFDckJ5GndxDP1
5JnzTaP11Xcn0u/8lDbnna467QRDgp5Hmn5uOe0sj88CA0vd4ALFmR7Z0/H526faStlqtym9gBWE
+VZioTqbB1aTmlInGu3pRAOT13PbxoMuZ4gF7rbdj6zyiWEjGti04jgqLaRx2I1oGYbxTG5KR0x4
Go2cSGlByUlNG1O8Ik0K/zqnu8lWajYTIwNDD6sBIKUorEn0DPhtc2SRc5dgtXQ2p1ahez6etq9k
H7SjBwk78uhb0/4h2KsPkP/GICp5LfY8MbbkR2WOxTX1mo7atJS2TQwO8THjyQ6l63lCzmNoBJkC
GUQ/Zp514Xnh9XCuEjyqHzW89rVg2wJvxWbaAYl9wxCq1G5Eo0uKkBzoynnVY8+l6eRkkZJRE5KB
vADN0o6Myb36TBMwu/VdIt2GiGWKky+Yj+92s2UzQ0JWsanjrCIHbtNlNW1688AUEQwuQIiphA6e
lUSLr11SAQfd9GpCTlusd8+f5w+ifmk4cOoMveNBHH2fDrufCVbFFmhFRwM7yVK9jLF2puvdjnjy
aepxLwbEMJ5cUsS+MwX/HEq+i7VQv1Ejt2PatM9Mzpp6fB9lGDBhAJKDJLbnCNgh4uDVuphb7ndj
PL0gDnL35Ku1KPlipIGT0c6PomBaIQ5qhwalJ7hTMuHUTffCMczTAcEKDT/9Lj9n+I8N/i7nPFHq
u8dQuSbXhlBSAZY2T0atKUOQSD2xZ7vd+SU9RsaWho8quWzQuKfVnLxhbGyUQ0Ch4EQBXNRbxFeB
hxRnHiwIwrZcsbaobvDsTD8l2uBT1yPKbjj+Ol8s6G0UH8k+QpTZHYWKL0kl+GanFLow7mY0PpUz
L5tbYzC8lezGrp8SPkleQNemwAj16nYzKcNYN5Q5UU5UQwAVpYJ0cbiNVI/VAUW4T3T6aR658ZAm
SRgbWZaAndx2dZuqCKK+5+eA1RPaOjTpgZngqxRN4mvW09ggo/vZOmu5zhtO3824aHhJ+ItFs1gK
/aobea1ekDoY/wwumt1HTpcUIHqI2nfmnABBN6X3iMT20qtzduQ0sjEOo/CPrq19aej66WToPMZa
dEmNBImIk8PJyKWEcURF0IEsHBrd+635uRGMjn3H+EMwlobnEmA1aBxTwO1LQGK0YXaPd7O8Si4t
DofMB1CBuP8ix2eEzFLjPklPvKBFenV41iWUf8IhSU2ta1nMoUqPGP7tJlupDtfplvaKKVgn9Usw
bKiZ9WnaHF6P3U6j1TgmkK0dTW/ISfyScFyR7OkUpfxPqFOhDGWA34aKcqVZ6ylORhvnWOIMrxaO
Rbh6SmAinYGd+Y2qLv4UcIcITEnslxDsN8iLvimLOfgkfU+pJqfzX5G8qxtx1NToIuwuaFBj+bNv
zdA1yEiz1GtHt3VSlUZkHc9vTD/53E6650QVLo5IvmidjiJtmovAL4/z/zj98DYnPD78ld8fQ7rd
eI6blH49vA9HvH6V77x8pviNw0/eYxyOwx/Jzk+d9cOb3qg/Ln+ocGeoL0d33Et6hV9OgsRL0i+T
fpze9ceEkO1+N58H05Qb3VIRJbkPN27xrg9ls916ow/9bFz3adT/eNB7GnnBMeXwY9rRHyzfunj6
eEAUrIlnZU0aXoaVzWjXXfweE588cXvdUKjvRNQN1mJ+HXzww8BZvt3UFawH8odYqr8UuLNt/run
tmJzLi4vAy7wcdfAc87k01dboO71p59FYBIrl8+eea5Pv61wHGERiGdrz+bfxtxWOaIxrBI3/8bj
N1RFUjg5J+BTlqs0f5P5k8SWYRlyWAXx+ylseAwnQSKr1PHCYH0VaAJMvYcFpTu8rgBDU0jRg5kC
Yy3nuC4ChmLS7BagS885hPr+KSzYrghAWrFh3seG0l1e2aDbCrF/malRyQZLaRLJK5v2y9t7xgZd
pfRsbTaYCpCmTeYWgTRyIV5FaaAQDic+Ko6s3t43NkhK5b+wLVDCxNBIm82lHv23zgZZM5y+sVD3
cDUI1ll/NVD5kNwqjYJWcgFrrM/fUKiDQlQmUVfZtX9KQepxSfDde3TjVqXA9sAByWA5ZFDlxmpo
KwAvEsW3v6tBBZrKn84/3yV1tkGBmAgTzKWhpBTaipQb0y0zF7s1c/OnW0kMWtUx+WuJgW4plMIm
QJuos+xCrtZXg67gzSZ0XE6xe6cNiZitrQ1NhTL+ZDwK2LM+cUuRopn4M5Z82bv5SwcCkm9y673G
AtDRAy3KwOIsya7SAmgpWTYTkMXeCQALAOOu7gKwlZbAvCYRKvlVlIO2QlAd/ixxmezXAlgKQG0N
iAZokhujERuUXdhZ6wsBewAXI/shPc6ya9/4AP5CyHldNhgG6wCkkPznwvw1jlF4mPEyv5oL+yUH
ZhvfjJQqqLcR2AolPokKIkdq9ZzXxaCliGGMwtm/x2+Q0pKr5xpqkOmT9EsqzvIxl1aBoeDVpmQ2
0NlKS+6ZFOhU2RVbtpYUGE2FzV7jtTwLbrBBw+oAVdhH0ETKVdWdP2KuUtcHJ3D+nEtWAUdISpRx
hATzza69Ww00qSdKqz4bNEJzCH6l/cdynuvKgMMBccScDvLdd6+sYlHhtQ9HbTY9qnBw0MrFoLgn
NE0Fw5CGmLyy62/YRu/g1QvO3KGSxlMGQ3v98RqW/eYHVrjh5g3WUGbB1wofFFQ6v/UrSn1YOEBm
cPvamyv4PaOz/PpygpukC7RWs1r98dzrx7340cVRI8D9cpjiAvh48JVWodRh9HvB04eOoIXpOkzI
9pfr/9dxbUDrLzpxJ5m//jtO+nEQ0h4RUmUamXL5l2g8hEnSL4CdMotMbmtT6MWj7ZzKDYW6NH6P
onHP71U/jBy6rkvityR8HLqhP6okskRFaxMJn/rxLskiV1Twprp0PotcOWGy9bksT/K16cT9hzis
5NjyqFSXwg2Lo0p4lxZ43dtfxWEQPsCrqjkAymVeobpEjhHdOKiU3hWyVpfEVc8f9eLqSeRIdl0K
VCYfhpEXbOFUjozVJtIbbZXZlZ1Rl8Z5z9+2LCQVWuDuuiTOtq88Hd+oYEi1SfSmfv8h3CK4S8u8
LpEjvz/kifcr5WrpMa5L47fhX/8Lqii8wk11Sch2Hvc+8FRYiJVb+iuysZtWlanx4sneNEBWHuqq
rxWtK/nEo9/vxYf/BwAA//8=</cx:binary>
              </cx:geoCache>
            </cx:geography>
          </cx:layoutPr>
          <cx:valueColors>
            <cx:minColor>
              <a:schemeClr val="accent6"/>
            </cx:minColor>
            <cx:midColor>
              <a:schemeClr val="accent4"/>
            </cx:midColor>
            <cx:maxColor>
              <a:srgbClr val="C00000"/>
            </cx:maxColor>
          </cx:valueColors>
          <cx:valueColorPositions count="3"/>
        </cx:series>
      </cx:plotAreaRegion>
    </cx:plotArea>
    <cx:legend pos="r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sv-SE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285748</xdr:colOff>
      <xdr:row>1</xdr:row>
      <xdr:rowOff>161923</xdr:rowOff>
    </xdr:from>
    <xdr:to>
      <xdr:col>31</xdr:col>
      <xdr:colOff>523875</xdr:colOff>
      <xdr:row>72</xdr:row>
      <xdr:rowOff>104775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Diagram 1">
              <a:extLst>
                <a:ext uri="{FF2B5EF4-FFF2-40B4-BE49-F238E27FC236}">
                  <a16:creationId xmlns:a16="http://schemas.microsoft.com/office/drawing/2014/main" id="{8FCF62E9-CFCA-42D4-A507-7082F431DC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115798" y="323848"/>
              <a:ext cx="8162927" cy="1148715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Det här diagrammet är inte tillgängligt i din version av Excel.
Om du redigerar figuren eller sparar arbetsboken i ett annat filformat bryts diagrammet permanent.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aboab.sharepoint.com/Documents%20and%20Settings/Thomas/Mina%20dokument/Uppdrag/nh03/Avfall/Avfallsunders%20jmf%20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aboab.sharepoint.com/Documents%20and%20Settings/thomas/Mina%20dokument/Uppdrag/NH06/Fj&#228;rrv&#228;rme/NHFj&#228;rrv&#228;rme20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aboab.sharepoint.com/Documents%20and%20Settings/thomas/Mina%20dokument/Uppdrag/NH07/Avfall/AvfallNH2007_v07082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aboab.sharepoint.com/Documents%20and%20Settings/thomas/Mina%20dokument/Uppdrag/NH05/Avfall/Avfallsunders%20jmf%2020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aboab.sharepoint.com/Users/Thomas/Documents/Uppdrag/NH08/Fj&#228;rrv&#228;rme/fr%202007/AAAAKopia%20av%20FV-NH2007tf08090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aboab.sharepoint.com/Documents%20and%20Settings/thomas/Mina%20dokument/Uppdrag/NH07/Fj&#228;rrv&#228;rme/AAAAKopia%20av%20FV-NH200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aboab.sharepoint.com/Users/Thomas/Documents/Uppdrag/NH14/Fj&#228;rrv&#228;rme/SvF_priser-2014v120217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aboab.sharepoint.com/Documents%20and%20Settings/thomas/Mina%20dokument/Uppdrag/NH07/Avfall/Avfall2006KP06082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aboab.sharepoint.com/Documents%20and%20Settings/Thomas/Mina%20dokument/Uppdrag/VMK/uppdat%20Modell%202003/Prisstat%202003%20tf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aboab.sharepoint.com/Users/Thomas/Documents/Uppdrag/NH15/Fj&#228;rrv&#228;rme/UnderlagPressFj&#228;rrv&#228;rmeNH2015v15110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aboab.sharepoint.com/Documents%20and%20Settings/Thomas_2/Mina%20dokument/Uppdrag/Thomas/NH04/Avfall/Avfallsunders%20jmf%20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aboab.sharepoint.com/Documents%20and%20Settings/thomas/Mina%20dokument/Thomas%20fr%20T/NH04/Avfall/Avfallsunders%20jmf%20200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aboab.sharepoint.com/Users/thoma/Documents/Uppdrag/NH19/Fj&#228;rrv&#228;rme/FVNilsHolgersson2019-191110-&#246;ver15proc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aboab.sharepoint.com/Documents%20and%20Settings/thomas/Mina%20dokument/Uppdrag/NH05/Fj&#228;rrv&#228;rme/FVpris2005v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aboab.sharepoint.com/Users/Thomas/Documents/Uppdrag/NH12/Fj&#228;rrv&#228;rme/Mindre%20flerfamiljshus_20120903%20st%20till%20ekan.xlsx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homasFolkesson\Documents\Uppdrag\NH23\TOTAL\NH2023_Bilaga1-3_v231018_mPMunderlag.xlsx" TargetMode="External"/><Relationship Id="rId1" Type="http://schemas.openxmlformats.org/officeDocument/2006/relationships/externalLinkPath" Target="https://saboab.sharepoint.com/Users/ThomasFolkesson/Documents/Uppdrag/NH23/TOTAL/NH2023_Bilaga1-3_v231018_mPMunderla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aboab.sharepoint.com/Documents%20and%20Settings/thomas/Mina%20dokument/Uppdrag/NH07/TOTAL/NHmaster07_slutve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aboab.sharepoint.com/Users/Thomas/Documents/Uppdrag/NH08/TOTAL/NHmaster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aboab.sharepoint.com/Users/thoma/Documents/Uppdrag/NH18/Totalt/NHmaster18v181010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homasFolkesson\Documents\Uppdrag\NH24\TOTAL\NHmaster24v241115.xlsx" TargetMode="External"/><Relationship Id="rId1" Type="http://schemas.openxmlformats.org/officeDocument/2006/relationships/externalLinkPath" Target="https://saboab.sharepoint.com/sites/NilsHolgersson/Delade%20dokument/General/NH%202024/NH2024%20-%20Slutredovisning/NHmaster24v2411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aboab.sharepoint.com/Documents%20and%20Settings/thomas/Mina%20dokument/Uppdrag/NH07/webRapport/NH%20rapportgenerator2007vWEBursprun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aboab.sharepoint.com/Documents%20and%20Settings/Thomas/Mina%20dokument/Uppdrag/nh03/Fj&#228;rrv&#228;rme/FVmaster2003v15au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aboab.sharepoint.com/Users/thomas/Documents/Uppdrag/NH11/Fj&#228;rrv&#228;rme/Fjvf&#246;retag99-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H03 - Förutsättningar AV"/>
      <sheetName val="Kommun"/>
      <sheetName val="nh03"/>
      <sheetName val="nh03 14aug"/>
      <sheetName val="Bearb lista NH2003"/>
      <sheetName val="KommunID"/>
      <sheetName val="Redov NH03"/>
      <sheetName val="Diagr AV (2003)"/>
      <sheetName val="Sammanställn02"/>
      <sheetName val="nh02"/>
      <sheetName val="Beräkningar"/>
      <sheetName val="nh02 27aug"/>
      <sheetName val="nh02 27aug bearb"/>
      <sheetName val="nh02 18aug"/>
      <sheetName val="nh02 18aug bearb"/>
      <sheetName val="nh01"/>
      <sheetName val="kpers01"/>
      <sheetName val="kpers02"/>
      <sheetName val="kpers16aug02"/>
      <sheetName val="kpers03"/>
      <sheetName val="Diagr A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YS underlagTF (fig) (t tot)"/>
      <sheetName val="SvF9juni06"/>
      <sheetName val="UrvalSvF9juni06"/>
      <sheetName val="SvF21juni06"/>
      <sheetName val="Alt2006"/>
      <sheetName val="NH2006(bilaga1)"/>
      <sheetName val="NH2006(fig)"/>
      <sheetName val="NH2006(bilaga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örsta prel 2007"/>
      <sheetName val="Uppg ej gått fram"/>
      <sheetName val="resDATABAS"/>
      <sheetName val="NH070823"/>
      <sheetName val="NH070822"/>
      <sheetName val="Kontakt2006"/>
      <sheetName val="Blad2"/>
      <sheetName val="Kontakt2007"/>
      <sheetName val="Svar05o06o07"/>
      <sheetName val="Redov07"/>
      <sheetName val="Diagr AV (2007)"/>
      <sheetName val="LISTA"/>
      <sheetName val="KommunGranskn"/>
      <sheetName val="Beräkning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H03 - Förutsättningar AV"/>
      <sheetName val="Kommun"/>
      <sheetName val="NH050511"/>
      <sheetName val="jmf avgift 97-05"/>
      <sheetName val="nh040915"/>
      <sheetName val="nh041001"/>
      <sheetName val="nh04"/>
      <sheetName val="nh03"/>
      <sheetName val="nh03 14aug"/>
      <sheetName val="Bearb lista NH2003"/>
      <sheetName val="KommunID"/>
      <sheetName val="Redov NH03"/>
      <sheetName val="Diagr AV (2003)"/>
      <sheetName val="Sammanställn02"/>
      <sheetName val="nh02"/>
      <sheetName val="Beräkningar"/>
      <sheetName val="nh02 27aug"/>
      <sheetName val="nh02 27aug bearb"/>
      <sheetName val="nh02 18aug"/>
      <sheetName val="nh02 18aug bearb"/>
      <sheetName val="nh01"/>
      <sheetName val="kpers01"/>
      <sheetName val="kpers02"/>
      <sheetName val="kpers16aug02"/>
      <sheetName val="kpers03"/>
      <sheetName val="kpers04"/>
      <sheetName val="Diagr AV"/>
      <sheetName val="Kommun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ovisningssnurra"/>
      <sheetName val="Redovisningssnurra (2)"/>
      <sheetName val="Redovisningssnurra (manuell)"/>
      <sheetName val="SvF21juni06"/>
      <sheetName val="SvF06o07"/>
      <sheetName val="SvF07_Underlag"/>
      <sheetName val="Uppgifter_NilsHolgFV-2006 &amp; 07"/>
      <sheetName val="Kommuner-Företag"/>
      <sheetName val="Kommuner-Företag (2)"/>
      <sheetName val="Redov07"/>
      <sheetName val="Diagram9"/>
      <sheetName val="Diagram10"/>
      <sheetName val="Diagram11"/>
      <sheetName val="Alt2007"/>
      <sheetName val="Kommuner m &lt;30% höjn"/>
      <sheetName val="Diagram12"/>
      <sheetName val="Diagram1"/>
      <sheetName val="Diagram2"/>
      <sheetName val="Diagram3"/>
      <sheetName val="Diagram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ovisningssnurra"/>
      <sheetName val="Redovisningssnurra (manuell)"/>
      <sheetName val="SvF21juni06"/>
      <sheetName val="SvF06o07"/>
      <sheetName val="SvF07_Underlag"/>
      <sheetName val="Uppgifter_NilsHolgFV-2006 &amp; 07"/>
      <sheetName val="Kommuner-Företag"/>
      <sheetName val="Kommuner-Företag (2)"/>
      <sheetName val="Redov07"/>
      <sheetName val="Diagram1"/>
      <sheetName val="Diagram2"/>
      <sheetName val="Diagram3"/>
      <sheetName val="Alt2007"/>
      <sheetName val="Kommuner m &lt;30% höjn"/>
      <sheetName val="Diagram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1"/>
      <sheetName val="Blad1 (tf)"/>
      <sheetName val="RESULTAT"/>
      <sheetName val="RESULTAT (140219)"/>
      <sheetName val="Blad2"/>
      <sheetName val="Blad3"/>
      <sheetName val="Blad1 (140217)"/>
      <sheetName val="EIprisstatist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var06"/>
      <sheetName val="Svar06 (2)"/>
      <sheetName val="Svar05o06"/>
      <sheetName val="KOLLKOMMUNER"/>
      <sheetName val="Svarskoll"/>
      <sheetName val="Blad4"/>
      <sheetName val="Kontaktpersoner"/>
      <sheetName val="KP06"/>
      <sheetName val="KP05"/>
      <sheetName val="NH2006 (bilaga)"/>
      <sheetName val="NH2006 (fig)"/>
      <sheetName val="Koll_m_DB2007"/>
      <sheetName val="Första prel 20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MK Mindre flerfamhus03 "/>
      <sheetName val="VMK Större flerfamhus03"/>
      <sheetName val="Pris Mindre flerfamiljshus 2003"/>
      <sheetName val="Pris Större flerfamiljshus 2003"/>
    </sheetNames>
    <sheetDataSet>
      <sheetData sheetId="0"/>
      <sheetData sheetId="1"/>
      <sheetData sheetId="2"/>
      <sheetData sheetId="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sFV"/>
      <sheetName val="Korr"/>
      <sheetName val="Westander"/>
      <sheetName val="3+3 län"/>
      <sheetName val="UnderlagPressFV (web)"/>
      <sheetName val="Underlag"/>
      <sheetName val="Underlag (old)"/>
      <sheetName val="FV2015"/>
      <sheetName val="FV2015 (mån.kostn per lgh)"/>
      <sheetName val="Fjärrvärme2015 Lägst-Högst"/>
      <sheetName val="Analys"/>
      <sheetName val="WEB"/>
      <sheetName val="WEB (2)"/>
      <sheetName val="WEB (pris)"/>
      <sheetName val="WEB (kostn)"/>
      <sheetName val="Tidpl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H03 - Förutsättningar AV"/>
      <sheetName val="Kommun"/>
      <sheetName val="nh040915"/>
      <sheetName val="nh041001"/>
      <sheetName val="nh04"/>
      <sheetName val="nh03"/>
      <sheetName val="nh03 14aug"/>
      <sheetName val="Bearb lista NH2003"/>
      <sheetName val="KommunID"/>
      <sheetName val="Redov NH03"/>
      <sheetName val="Diagr AV (2003)"/>
      <sheetName val="Sammanställn02"/>
      <sheetName val="nh02"/>
      <sheetName val="Beräkningar"/>
      <sheetName val="nh02 27aug"/>
      <sheetName val="nh02 27aug bearb"/>
      <sheetName val="nh02 18aug"/>
      <sheetName val="nh02 18aug bearb"/>
      <sheetName val="nh01"/>
      <sheetName val="kpers01"/>
      <sheetName val="kpers02"/>
      <sheetName val="kpers16aug02"/>
      <sheetName val="kpers03"/>
      <sheetName val="kpers04"/>
      <sheetName val="Diagr AV"/>
      <sheetName val="Kommundata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H03 - Förutsättningar AV"/>
      <sheetName val="Kommun"/>
      <sheetName val="nh040915"/>
      <sheetName val="nh041001"/>
      <sheetName val="nh04"/>
      <sheetName val="nh03"/>
      <sheetName val="nh03 14aug"/>
      <sheetName val="Bearb lista NH2003"/>
      <sheetName val="KommunID"/>
      <sheetName val="Redov NH03"/>
      <sheetName val="Diagr AV (2003)"/>
      <sheetName val="Sammanställn02"/>
      <sheetName val="nh02"/>
      <sheetName val="Beräkningar"/>
      <sheetName val="nh02 27aug"/>
      <sheetName val="nh02 27aug bearb"/>
      <sheetName val="nh02 18aug"/>
      <sheetName val="nh02 18aug bearb"/>
      <sheetName val="nh01"/>
      <sheetName val="kpers01"/>
      <sheetName val="kpers02"/>
      <sheetName val="kpers16aug02"/>
      <sheetName val="kpers03"/>
      <sheetName val="kpers04"/>
      <sheetName val="Diagr AV"/>
      <sheetName val="Kommun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mmal version"/>
      <sheetName val="Ny version"/>
      <sheetName val="080818"/>
      <sheetName val="080818 (korr)"/>
      <sheetName val="Jmf06_07_08"/>
      <sheetName val="080901"/>
      <sheetName val="Koppling till kommuner"/>
      <sheetName val="Underlag08"/>
      <sheetName val="Jmf06_07_08 (skarp)"/>
      <sheetName val="SAKNADE"/>
      <sheetName val="Redov08"/>
      <sheetName val="Redov09"/>
      <sheetName val="Redov09 (2)"/>
      <sheetName val="Redov11"/>
      <sheetName val="Redov12"/>
      <sheetName val="Redov13"/>
      <sheetName val="Diagram1"/>
      <sheetName val="Diagram2"/>
      <sheetName val="Diagram3"/>
      <sheetName val="Redov14"/>
      <sheetName val="Analys2015"/>
      <sheetName val="Redov15"/>
      <sheetName val="SvF151105"/>
      <sheetName val="SvF150917"/>
      <sheetName val="SvF150921"/>
      <sheetName val="Redov16"/>
      <sheetName val="Blad3"/>
      <sheetName val="NH_för rapport2016"/>
      <sheetName val="Redov17"/>
      <sheetName val="NH_för rapport2017"/>
      <sheetName val="ES170905"/>
      <sheetName val="ES170921"/>
      <sheetName val="Analys2017"/>
      <sheetName val="Kommuner m &lt;30% höjn"/>
      <sheetName val="RESULTAT (140314)"/>
      <sheetName val="RESULTAT (140224)"/>
      <sheetName val="Underlag140219"/>
      <sheetName val="UnderlagWEB130930"/>
      <sheetName val="Underlag130915"/>
      <sheetName val="Redov13 (old)"/>
      <sheetName val="Underlag130910"/>
      <sheetName val="Underlag120918"/>
      <sheetName val="Underlag120903"/>
      <sheetName val="Underlag120807"/>
      <sheetName val="Kommuner m &lt;30% höjn (old)"/>
      <sheetName val="Underlag09"/>
      <sheetName val="Koll090818"/>
      <sheetName val="Underlag090831"/>
      <sheetName val="ej våra medlemmar  (2)"/>
      <sheetName val="SvF090902"/>
      <sheetName val="HSB-Klimattåg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ser03o04"/>
      <sheetName val="Priser04"/>
      <sheetName val="Prisinsaml15juni"/>
      <sheetName val="Prisinsaml13juni"/>
      <sheetName val="Mindre flerfamhus"/>
      <sheetName val="MC inmatning 050622"/>
      <sheetName val="MC inmatning"/>
      <sheetName val="Blad1"/>
      <sheetName val="ANALYS underlagMC"/>
      <sheetName val="ALLA"/>
      <sheetName val="Kontaktdata"/>
      <sheetName val="fv050809"/>
      <sheetName val="fv050826"/>
      <sheetName val="fv050909"/>
      <sheetName val="fv50914"/>
      <sheetName val="ANALYS underlagTF"/>
      <sheetName val="ANALYS underlagTF (värdekopia)"/>
      <sheetName val="ANALYS underlagTF (fig)"/>
      <sheetName val="ANALYS underlagTF (fig) (t tot)"/>
      <sheetName val="fvbas"/>
      <sheetName val="ANALYS underlagTF (koll)"/>
      <sheetName val="ANALYS underlagTF (Vattenfall)"/>
      <sheetName val="Uppföljn 050823"/>
      <sheetName val="Uppföljn 050907"/>
      <sheetName val="Värme i Sverige 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dsserie mindre flerfam hus "/>
      <sheetName val="priskomponenter 2012"/>
      <sheetName val="priskomponenter 2011"/>
      <sheetName val="Utskick vid stora avvikelser"/>
      <sheetName val="Herrljunga"/>
      <sheetName val="Sorsele"/>
      <sheetName val="Lekeberg"/>
      <sheetName val="Neova"/>
      <sheetName val="Södertörn korrigerad"/>
      <sheetName val="Utskick till eftersläntrare"/>
      <sheetName val="Aneby"/>
      <sheetName val="Sölvesborg"/>
      <sheetName val="Bionär"/>
      <sheetName val="Fortum"/>
      <sheetName val="Arvidsjaur"/>
      <sheetName val="Karlsskoga"/>
      <sheetName val="Karlsborg"/>
      <sheetName val="Malma kraft"/>
      <sheetName val="Torsby"/>
      <sheetName val="Bräcke "/>
      <sheetName val="Forshaga"/>
      <sheetName val="Torsås"/>
      <sheetName val="Dala energi"/>
      <sheetName val="Hagfors"/>
      <sheetName val="Strömsund"/>
      <sheetName val="Blad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ilaga 1-23"/>
      <sheetName val="Bilaga 2-23"/>
      <sheetName val="Bilaga 3-23"/>
      <sheetName val="UnderlagPM"/>
      <sheetName val="Översikt-Län"/>
    </sheetNames>
    <sheetDataSet>
      <sheetData sheetId="0"/>
      <sheetData sheetId="1">
        <row r="317">
          <cell r="B317" t="str">
            <v>MEDEL</v>
          </cell>
        </row>
      </sheetData>
      <sheetData sheetId="2"/>
      <sheetData sheetId="3">
        <row r="33">
          <cell r="D33">
            <v>133.98504273504278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Struktur för data och diagram"/>
      <sheetName val="KPI"/>
      <sheetName val="Översikt"/>
      <sheetName val="Dia Översikt (m olja)"/>
      <sheetName val="Dia Översikt (ej VA o AV)"/>
      <sheetName val="Dia Översikt"/>
      <sheetName val="Dia Översikt (omskal)"/>
      <sheetName val="Dia Översikt (omskal) (ejEo1)"/>
      <sheetName val="Dia Översikt (omskal) (ejEoAV)"/>
      <sheetName val="Bilaga 1-03"/>
      <sheetName val="Bilaga 2-03"/>
      <sheetName val="Bilaga 1-04"/>
      <sheetName val="Bilaga 2-04"/>
      <sheetName val="Bilaga 1-05"/>
      <sheetName val="Bilaga 2-05"/>
      <sheetName val="Bilaga 1-06"/>
      <sheetName val="Bilaga 2-06"/>
      <sheetName val="Bilaga 1-07"/>
      <sheetName val="Bilaga 2-07"/>
      <sheetName val="Kommunfakta"/>
      <sheetName val="SamTOTAL"/>
      <sheetName val="Diagr Total"/>
      <sheetName val="Diagr Total 20 högsta"/>
      <sheetName val="Diagr Totalfördelning"/>
      <sheetName val="SamTOTAL&gt;60"/>
      <sheetName val="Diagr Total&gt;60"/>
      <sheetName val="SamTOTAL&gt;35"/>
      <sheetName val="Diagr Total&gt;35"/>
      <sheetName val="SamTOTAL&gt;25"/>
      <sheetName val="Diagr Total&gt;25"/>
      <sheetName val="SamTOTAL&gt;20"/>
      <sheetName val="Diagr Total&gt;20"/>
      <sheetName val="SamTOTAL&gt;15"/>
      <sheetName val="Diagr Total&gt;15"/>
      <sheetName val="SamTOTAL&gt;12,5"/>
      <sheetName val="Diagr Total&gt;12,5"/>
      <sheetName val="SamTOTAL&gt;10"/>
      <sheetName val="Diagr Total&gt;10"/>
      <sheetName val="SamTOTAL&gt;7,5"/>
      <sheetName val="Diagr Total&gt;7,5"/>
      <sheetName val="SamTOTAL&lt;7,5"/>
      <sheetName val="Diagr Total&lt;7,5"/>
      <sheetName val="Medelperinnevånklass"/>
      <sheetName val="SamTOTAL35+"/>
      <sheetName val="Diagr Total35+"/>
      <sheetName val="Kind05"/>
      <sheetName val="SamTOTAL15-35"/>
      <sheetName val="Diagr Total15-35"/>
      <sheetName val="SamTOTAL&lt;15"/>
      <sheetName val="Diagr Total&lt;15"/>
      <sheetName val="Diagr Medel 2004 kommunstorlek"/>
      <sheetName val="Diagr Medel 2005 kommunstor"/>
      <sheetName val="Diagr Medel 2005 kommunsto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Struktur för data och diagram"/>
      <sheetName val="Sammanfattning"/>
      <sheetName val="KPI"/>
      <sheetName val="Översikt"/>
      <sheetName val="Dia Översikt (m olja)"/>
      <sheetName val="Dia Översikt (ej VA o AV)"/>
      <sheetName val="Dia Översikt"/>
      <sheetName val="Dia Översikt (omskal)"/>
      <sheetName val="Dia Översikt (omskal) (ejEo1)"/>
      <sheetName val="Dia Översikt (omskal) (ejEoAV)"/>
      <sheetName val="Bilaga 1-03"/>
      <sheetName val="Bilaga 2-03"/>
      <sheetName val="Bilaga 1-04"/>
      <sheetName val="Bilaga 2-04"/>
      <sheetName val="Bilaga 1-05"/>
      <sheetName val="Bilaga 2-05"/>
      <sheetName val="Bilaga 1-06"/>
      <sheetName val="Bilaga 2-06"/>
      <sheetName val="Bilaga 1-07"/>
      <sheetName val="Bilaga 2-07"/>
      <sheetName val="Bilaga 1-08"/>
      <sheetName val="Bilaga 2-08"/>
      <sheetName val="Justeringar i BILAGOR"/>
      <sheetName val="Kommunfakta"/>
      <sheetName val="SamTOTAL"/>
      <sheetName val="10största"/>
      <sheetName val="Diagr Total"/>
      <sheetName val="Diagr Total 20 högsta"/>
      <sheetName val="Diagr Totalfördelning"/>
      <sheetName val="SamTOTAL&gt;60"/>
      <sheetName val="Diagr Total&gt;60"/>
      <sheetName val="SamTOTAL&gt;35"/>
      <sheetName val="Diagr Total&gt;35"/>
      <sheetName val="SamTOTAL&gt;25"/>
      <sheetName val="Diagr Total&gt;25"/>
      <sheetName val="SamTOTAL&gt;20"/>
      <sheetName val="Diagr Total&gt;20"/>
      <sheetName val="SamTOTAL&gt;15"/>
      <sheetName val="Diagr Total&gt;15"/>
      <sheetName val="SamTOTAL&gt;12,5"/>
      <sheetName val="Diagr Total&gt;12,5"/>
      <sheetName val="SamTOTAL&gt;10"/>
      <sheetName val="Diagr Total&gt;10"/>
      <sheetName val="SamTOTAL&gt;7,5"/>
      <sheetName val="Diagr Total&gt;7,5"/>
      <sheetName val="SamTOTAL&lt;7,5"/>
      <sheetName val="Diagr Total&lt;7,5"/>
      <sheetName val="Medelperinnevånklass"/>
      <sheetName val="SamTOTAL35+"/>
      <sheetName val="Diagr Total35+"/>
      <sheetName val="Kind05"/>
      <sheetName val="SamTOTAL15-35"/>
      <sheetName val="Diagr Total15-35"/>
      <sheetName val="SamTOTAL&lt;15"/>
      <sheetName val="Diagr Total&lt;15"/>
      <sheetName val="Diagr Medel 2007 kommunstorlek"/>
      <sheetName val="Diagr Medel 2008 kommunstor"/>
      <sheetName val="Diagr Medel 2008 kommunstor (2)"/>
      <sheetName val="Diagr Medel 2008 kommunstorv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/>
      <sheetData sheetId="31" refreshError="1"/>
      <sheetData sheetId="32"/>
      <sheetData sheetId="33" refreshError="1"/>
      <sheetData sheetId="34"/>
      <sheetData sheetId="35" refreshError="1"/>
      <sheetData sheetId="36"/>
      <sheetData sheetId="37" refreshError="1"/>
      <sheetData sheetId="38"/>
      <sheetData sheetId="39" refreshError="1"/>
      <sheetData sheetId="40"/>
      <sheetData sheetId="41" refreshError="1"/>
      <sheetData sheetId="42"/>
      <sheetData sheetId="43" refreshError="1"/>
      <sheetData sheetId="44"/>
      <sheetData sheetId="45" refreshError="1"/>
      <sheetData sheetId="46"/>
      <sheetData sheetId="47" refreshError="1"/>
      <sheetData sheetId="48"/>
      <sheetData sheetId="49"/>
      <sheetData sheetId="50" refreshError="1"/>
      <sheetData sheetId="51"/>
      <sheetData sheetId="52"/>
      <sheetData sheetId="53" refreshError="1"/>
      <sheetData sheetId="54"/>
      <sheetData sheetId="55" refreshError="1"/>
      <sheetData sheetId="56" refreshError="1"/>
      <sheetData sheetId="57" refreshError="1"/>
      <sheetData sheetId="58" refreshError="1"/>
      <sheetData sheetId="5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Struktur för data och diagram"/>
      <sheetName val="Sammanfattning (2009)"/>
      <sheetName val="Sammanfattning (2010)"/>
      <sheetName val="Sammanfattning (2011)"/>
      <sheetName val="Faktaruta2011"/>
      <sheetName val="Sammanfattning (2012)"/>
      <sheetName val="Faktaruta2012"/>
      <sheetName val="Sammanfattning (2013)"/>
      <sheetName val="Faktaruta2013"/>
      <sheetName val="Sammanfattning (2014)"/>
      <sheetName val="Faktaruta2014"/>
      <sheetName val="Sammanfattning (2015)"/>
      <sheetName val="Faktaruta2015"/>
      <sheetName val="Sammanfattning (2016)"/>
      <sheetName val="Faktaruta2016"/>
      <sheetName val="Sammanfattning (2017)"/>
      <sheetName val="Faktaruta2017"/>
      <sheetName val="Sammanfattning (2018)"/>
      <sheetName val="Faktaruta2018"/>
      <sheetName val="Bilaga 1-18"/>
      <sheetName val="Bilaga 2-18"/>
      <sheetName val="Bilaga 3-13"/>
      <sheetName val="10största"/>
      <sheetName val="Bilaga 1-17"/>
      <sheetName val="Bilaga 2-17"/>
      <sheetName val="Bilaga 2-17 (2)"/>
      <sheetName val="Bilaga 3-17"/>
      <sheetName val="Bilaga 1-14"/>
      <sheetName val="Bilaga 2-14"/>
      <sheetName val="Bilaga 1-15"/>
      <sheetName val="Bilaga 2-15"/>
      <sheetName val="Bilaga 3-15"/>
      <sheetName val="Bilaga 1-16"/>
      <sheetName val="Bilaga 2-16"/>
      <sheetName val="Bilaga 3-16"/>
      <sheetName val="AnalysBefolkn"/>
      <sheetName val="KPI"/>
      <sheetName val="Översikt"/>
      <sheetName val="Diagram5"/>
      <sheetName val="Översikt (2)"/>
      <sheetName val="Diagram5 (2)"/>
      <sheetName val="Diagram1"/>
      <sheetName val="Diagram2"/>
      <sheetName val="Diagram3"/>
      <sheetName val="Diagram4"/>
      <sheetName val="Diagram5 (FV)"/>
      <sheetName val="Diagram6"/>
      <sheetName val="Bilaga 1-03"/>
      <sheetName val="Bilaga 2-03"/>
      <sheetName val="Bilaga 1-04"/>
      <sheetName val="Bilaga 2-04"/>
      <sheetName val="Bilaga 1-05"/>
      <sheetName val="Bilaga 2-05"/>
      <sheetName val="Bilaga 1-06"/>
      <sheetName val="Bilaga 2-06"/>
      <sheetName val="Bilaga 1-07"/>
      <sheetName val="Bilaga 2-07"/>
      <sheetName val="Bilaga 1-08"/>
      <sheetName val="Bilaga 2-08"/>
      <sheetName val="Bilaga 1-09"/>
      <sheetName val="Bilaga 2-09"/>
      <sheetName val="Bilaga 3-09"/>
      <sheetName val="Bilaga 1-10"/>
      <sheetName val="Bilaga 2-10"/>
      <sheetName val="Bilaga 1-11"/>
      <sheetName val="Bilaga 2-11"/>
      <sheetName val="Bilaga 2-11 (Kg)"/>
      <sheetName val="Bilaga 1-12"/>
      <sheetName val="Bilaga 2-12"/>
      <sheetName val="Bilaga 1-13"/>
      <sheetName val="Bilaga 2-13"/>
      <sheetName val="FV &gt;30%"/>
      <sheetName val="Faktaruta2010"/>
      <sheetName val="Justeringar i BILAGOR"/>
      <sheetName val="Justeringar i BILAGOR (2010)"/>
      <sheetName val="Diagram7"/>
      <sheetName val="Diagram8"/>
      <sheetName val="Diagram9"/>
      <sheetName val="Diagram26"/>
      <sheetName val="SamTOTAL"/>
      <sheetName val="Diagram23 (ny)"/>
      <sheetName val="Medelperinnevånklass"/>
      <sheetName val="Kommunfakta"/>
      <sheetName val="SamTOTAL&gt;60"/>
      <sheetName val="Diagram10"/>
      <sheetName val="SamTOTAL&gt;35"/>
      <sheetName val="Diagram11"/>
      <sheetName val="SamTOTAL&gt;25"/>
      <sheetName val="Diagram12"/>
      <sheetName val="SamTOTAL&gt;20"/>
      <sheetName val="Diagram13"/>
      <sheetName val="SamTOTAL&gt;15"/>
      <sheetName val="Diagram14"/>
      <sheetName val="SamTOTAL&gt;12,5"/>
      <sheetName val="Diagram15"/>
      <sheetName val="SamTOTAL&gt;10"/>
      <sheetName val="Diagram16"/>
      <sheetName val="SamTOTAL&gt;7,5"/>
      <sheetName val="Diagram17"/>
      <sheetName val="SamTOTAL&lt;7,5"/>
      <sheetName val="Diagram18"/>
      <sheetName val="Kind05"/>
      <sheetName val="SamTOTAL35+"/>
      <sheetName val="Diagram19"/>
      <sheetName val="SamTOTAL15-35"/>
      <sheetName val="Diagram20"/>
      <sheetName val="SamTOTAL&lt;15"/>
      <sheetName val="Diagram21"/>
      <sheetName val="Diagram22"/>
      <sheetName val="Diagram23"/>
      <sheetName val="Diagram24"/>
      <sheetName val="Diagram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/>
      <sheetData sheetId="83"/>
      <sheetData sheetId="84"/>
      <sheetData sheetId="85" refreshError="1"/>
      <sheetData sheetId="86"/>
      <sheetData sheetId="87" refreshError="1"/>
      <sheetData sheetId="88"/>
      <sheetData sheetId="89" refreshError="1"/>
      <sheetData sheetId="90"/>
      <sheetData sheetId="91" refreshError="1"/>
      <sheetData sheetId="92"/>
      <sheetData sheetId="93" refreshError="1"/>
      <sheetData sheetId="94"/>
      <sheetData sheetId="95" refreshError="1"/>
      <sheetData sheetId="96"/>
      <sheetData sheetId="97" refreshError="1"/>
      <sheetData sheetId="98"/>
      <sheetData sheetId="99" refreshError="1"/>
      <sheetData sheetId="100"/>
      <sheetData sheetId="101" refreshError="1"/>
      <sheetData sheetId="102"/>
      <sheetData sheetId="103"/>
      <sheetData sheetId="104" refreshError="1"/>
      <sheetData sheetId="105"/>
      <sheetData sheetId="106" refreshError="1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Struktur för data och diagram"/>
      <sheetName val="Sammanfattning (2009)"/>
      <sheetName val="Sammanfattning (2010)"/>
      <sheetName val="Sammanfattning (2011)"/>
      <sheetName val="Faktaruta2011"/>
      <sheetName val="Sammanfattning (2012)"/>
      <sheetName val="Faktaruta2012"/>
      <sheetName val="Sammanfattning (2013)"/>
      <sheetName val="Faktaruta2013"/>
      <sheetName val="Sammanfattning (2014)"/>
      <sheetName val="Faktaruta2014"/>
      <sheetName val="Sammanfattning (2015)"/>
      <sheetName val="Faktaruta2015"/>
      <sheetName val="Sammanfattning (2016)"/>
      <sheetName val="Faktaruta2016"/>
      <sheetName val="Sammanfattning (2017)"/>
      <sheetName val="Faktaruta2017"/>
      <sheetName val="Sammanfattning (2018)"/>
      <sheetName val="Faktaruta2018"/>
      <sheetName val="Bilaga 1-18"/>
      <sheetName val="Bilaga 2-18"/>
      <sheetName val="Bilaga 3-18"/>
      <sheetName val="10största"/>
      <sheetName val="Fig10st-fjv"/>
      <sheetName val="Fig10st-el"/>
      <sheetName val="Fig10st-va"/>
      <sheetName val="Fig10st-av"/>
      <sheetName val="Fig10st-tot"/>
      <sheetName val="Bilaga 1-17"/>
      <sheetName val="Bilaga 2-17"/>
      <sheetName val="Bilaga 2-17 (2)"/>
      <sheetName val="Bilaga 3-17"/>
      <sheetName val="Bilaga 1-14"/>
      <sheetName val="Bilaga 2-14"/>
      <sheetName val="Bilaga 1-15"/>
      <sheetName val="Bilaga 2-15"/>
      <sheetName val="Bilaga 3-15"/>
      <sheetName val="Bilaga 1-16"/>
      <sheetName val="Bilaga 2-16"/>
      <sheetName val="Bilaga 3-16"/>
      <sheetName val="AnalysBefolkn"/>
      <sheetName val="Sammanfattning (2019)"/>
      <sheetName val="Faktaruta2019"/>
      <sheetName val="Bilaga 1-19"/>
      <sheetName val="Bilaga 2-19"/>
      <sheetName val="Bilaga 3-19"/>
      <sheetName val="Sammanfattning (2020)"/>
      <sheetName val="Bilaga 1-20"/>
      <sheetName val="Bilaga 2-20"/>
      <sheetName val="Bilaga 3-20"/>
      <sheetName val="Sammanfattning (2021)"/>
      <sheetName val="Bilaga 1-21"/>
      <sheetName val="Bilaga 2-21"/>
      <sheetName val="Bilaga 3-21"/>
      <sheetName val="Faktaruta2021"/>
      <sheetName val="KPI"/>
      <sheetName val="Diagram5 (profu)"/>
      <sheetName val="Diagram5"/>
      <sheetName val="Bilaga 1-23 (pm)"/>
      <sheetName val="Bilaga 1a-24"/>
      <sheetName val="Bilaga 1b-24"/>
      <sheetName val="Bilaga 2a-24"/>
      <sheetName val="Bilaga 2b-24"/>
      <sheetName val="Bilaga 3-24"/>
      <sheetName val="SamTOTAL"/>
      <sheetName val="UnderlagElnät2024"/>
      <sheetName val="Tot m Elnät24"/>
      <sheetName val="Översikt"/>
      <sheetName val="Diagram5 (2)"/>
      <sheetName val="Översikt23"/>
      <sheetName val="2023"/>
      <sheetName val="NH2023-FVredov (v5)"/>
      <sheetName val="UnderlagElnät2023"/>
      <sheetName val="Test"/>
      <sheetName val="SamTOTALm"/>
      <sheetName val="SamTOTALe"/>
      <sheetName val="2021"/>
      <sheetName val="2022"/>
      <sheetName val="Analys kommuner 2010-2020"/>
      <sheetName val="Uppföljning NH19"/>
      <sheetName val="Översikt (2)"/>
      <sheetName val="Diagram1"/>
      <sheetName val="Diagram2"/>
      <sheetName val="Diagram3"/>
      <sheetName val="Diagram4"/>
      <sheetName val="Diagram5 (FV)"/>
      <sheetName val="Diagram6"/>
      <sheetName val="Bilaga 1-03"/>
      <sheetName val="Bilaga 2-03"/>
      <sheetName val="Bilaga 1-04"/>
      <sheetName val="Bilaga 2-04"/>
      <sheetName val="Bilaga 1-05"/>
      <sheetName val="Bilaga 2-05"/>
      <sheetName val="Bilaga 1-06"/>
      <sheetName val="Bilaga 2-06"/>
      <sheetName val="Bilaga 1-07"/>
      <sheetName val="Bilaga 2-07"/>
      <sheetName val="Bilaga 1-08"/>
      <sheetName val="Bilaga 2-08"/>
      <sheetName val="Bilaga 1-09"/>
      <sheetName val="Bilaga 2-09"/>
      <sheetName val="Bilaga 3-09"/>
      <sheetName val="Bilaga 1-10"/>
      <sheetName val="Bilaga 2-10"/>
      <sheetName val="Bilaga 1-11"/>
      <sheetName val="Bilaga 2-11"/>
      <sheetName val="Bilaga 2-11 (Kg)"/>
      <sheetName val="Bilaga 1-12"/>
      <sheetName val="Bilaga 2-12"/>
      <sheetName val="Bilaga 1-13"/>
      <sheetName val="Bilaga 2-13"/>
      <sheetName val="FV &gt;30%"/>
      <sheetName val="Faktaruta2010"/>
      <sheetName val="Justeringar i BILAGOR"/>
      <sheetName val="Justeringar i BILAGOR (2010)"/>
      <sheetName val="Diagram7"/>
      <sheetName val="Diagram8"/>
      <sheetName val="Diagram9"/>
      <sheetName val="Diagram26"/>
      <sheetName val="Diagram23 (ny)"/>
      <sheetName val="Diagram23 (ny) (2)"/>
      <sheetName val="Kommunfakta"/>
      <sheetName val="Medelperinnevånklass"/>
      <sheetName val="SamTOTAL&gt;60"/>
      <sheetName val="Diagram10"/>
      <sheetName val="SamTOTAL&gt;35"/>
      <sheetName val="Diagram11"/>
      <sheetName val="SamTOTAL&gt;25"/>
      <sheetName val="Diagram12"/>
      <sheetName val="SamTOTAL&gt;20"/>
      <sheetName val="Diagram13"/>
      <sheetName val="SamTOTAL&gt;15"/>
      <sheetName val="Diagram14"/>
      <sheetName val="SamTOTAL&gt;12,5"/>
      <sheetName val="Diagram15"/>
      <sheetName val="SamTOTAL&gt;10"/>
      <sheetName val="Diagram16"/>
      <sheetName val="SamTOTAL&gt;7,5"/>
      <sheetName val="Diagram17"/>
      <sheetName val="SamTOTAL&lt;7,5"/>
      <sheetName val="Diagram18"/>
      <sheetName val="Kind05"/>
      <sheetName val="SamTOTAL35+"/>
      <sheetName val="Diagram19"/>
      <sheetName val="SamTOTAL15-35"/>
      <sheetName val="Diagram20"/>
      <sheetName val="SamTOTAL&lt;15"/>
      <sheetName val="Diagram21"/>
      <sheetName val="Diagram22"/>
      <sheetName val="Diagram23"/>
      <sheetName val="Diagram24"/>
      <sheetName val="Diagram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 refreshError="1"/>
      <sheetData sheetId="126"/>
      <sheetData sheetId="127" refreshError="1"/>
      <sheetData sheetId="128"/>
      <sheetData sheetId="129" refreshError="1"/>
      <sheetData sheetId="130"/>
      <sheetData sheetId="131" refreshError="1"/>
      <sheetData sheetId="132"/>
      <sheetData sheetId="133" refreshError="1"/>
      <sheetData sheetId="134"/>
      <sheetData sheetId="135" refreshError="1"/>
      <sheetData sheetId="136"/>
      <sheetData sheetId="137" refreshError="1"/>
      <sheetData sheetId="138"/>
      <sheetData sheetId="139" refreshError="1"/>
      <sheetData sheetId="140"/>
      <sheetData sheetId="141" refreshError="1"/>
      <sheetData sheetId="142"/>
      <sheetData sheetId="143"/>
      <sheetData sheetId="144" refreshError="1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ställningar"/>
      <sheetName val="Kommentar"/>
      <sheetName val="Bilaga 1"/>
      <sheetName val="Bilaga 2"/>
      <sheetName val="Bilaga 3"/>
      <sheetName val="Bilaga 3a"/>
      <sheetName val="Bilaga 3b"/>
      <sheetName val="Diagram1"/>
      <sheetName val="Kklass1"/>
      <sheetName val="Kklass2"/>
      <sheetName val="Kklass3"/>
      <sheetName val="Kommunklasser"/>
      <sheetName val="Kommungenerator"/>
      <sheetName val="Kommundata 2001-02"/>
      <sheetName val="temp01"/>
      <sheetName val="temp02"/>
      <sheetName val="Bilaga 1-03"/>
      <sheetName val="Bilaga 2-03"/>
      <sheetName val="Bilaga 1-06"/>
      <sheetName val="Bilaga 1-07"/>
      <sheetName val="AV"/>
      <sheetName val="VA"/>
      <sheetName val="EL"/>
      <sheetName val="FV"/>
      <sheetName val="OL"/>
      <sheetName val="TOT"/>
      <sheetName val="ALLA"/>
      <sheetName val="KPI"/>
      <sheetName val="FV (5årjmf)"/>
      <sheetName val="Dia-höjningar 5år"/>
      <sheetName val="Bilaga 1-04"/>
      <sheetName val="Bilaga 2-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ndre flerfamiljshus 2003-0814"/>
      <sheetName val="Koll"/>
      <sheetName val="Diagr1"/>
      <sheetName val="Höjn jmf alt"/>
      <sheetName val="SamFV"/>
      <sheetName val="Höjn &gt;10%"/>
      <sheetName val="Dia-höjningar&gt;10%"/>
      <sheetName val="FV kvm o kWh"/>
      <sheetName val="Diagr FV kvm"/>
      <sheetName val="Diagr FV företag"/>
      <sheetName val="10största"/>
      <sheetName val="Dia-10 största_företagen"/>
      <sheetName val="Bilaga 1-02"/>
      <sheetName val="Bilaga 2-02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1"/>
      <sheetName val="Mindre FV"/>
      <sheetName val="2005 (kopia)"/>
      <sheetName val="2006(kopia)"/>
      <sheetName val="2007(kopia)"/>
      <sheetName val="Kopia 2002"/>
      <sheetName val="2002"/>
      <sheetName val="2002 (ägare)"/>
      <sheetName val="Förändr"/>
      <sheetName val="Analys03"/>
      <sheetName val="BILAGA (tabunderlag)"/>
      <sheetName val="2003 (ägare)"/>
      <sheetName val="NH2003 FV"/>
      <sheetName val="Fjvstat02"/>
      <sheetName val="Fjvstat02 (2)"/>
      <sheetName val="Energi2001"/>
      <sheetName val="VMK Mindre flerfamhus03 "/>
      <sheetName val="Ägarförändr"/>
      <sheetName val="Energibolag"/>
      <sheetName val="Sv Fjv99-02"/>
      <sheetName val="NH2002-Fjvföretag"/>
      <sheetName val="Energi2000"/>
      <sheetName val="FV03"/>
      <sheetName val="FV03 kompl"/>
      <sheetName val="FV03 kompl (99-03)"/>
      <sheetName val="NH2002-KommunFjvföretag"/>
      <sheetName val=" Priser2002fjärr22aug"/>
      <sheetName val="Prisunderlag2002perkommun"/>
      <sheetName val="Info2007-11"/>
      <sheetName val="Prisjmf"/>
      <sheetName val="Prisjmf NY"/>
      <sheetName val="30komFj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B9FFD-7649-42DF-BF9E-F74E29F9764D}">
  <sheetPr>
    <tabColor rgb="FFBA4945"/>
  </sheetPr>
  <dimension ref="A1:AC322"/>
  <sheetViews>
    <sheetView zoomScale="75" zoomScaleNormal="100" workbookViewId="0">
      <pane ySplit="3" topLeftCell="A185" activePane="bottomLeft" state="frozen"/>
      <selection pane="bottomLeft" activeCell="D264" sqref="D264"/>
    </sheetView>
  </sheetViews>
  <sheetFormatPr defaultRowHeight="12.75" x14ac:dyDescent="0.2"/>
  <cols>
    <col min="1" max="1" width="20.7109375" customWidth="1"/>
    <col min="2" max="2" width="13.85546875" customWidth="1"/>
    <col min="5" max="5" width="9.140625" customWidth="1"/>
    <col min="11" max="11" width="8.85546875" customWidth="1"/>
    <col min="12" max="12" width="9" customWidth="1"/>
    <col min="13" max="14" width="11.7109375" customWidth="1"/>
  </cols>
  <sheetData>
    <row r="1" spans="1:29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9" x14ac:dyDescent="0.2">
      <c r="C2" s="2" t="s">
        <v>1</v>
      </c>
      <c r="D2" s="2"/>
      <c r="E2" s="2" t="s">
        <v>2</v>
      </c>
      <c r="F2" s="2"/>
      <c r="G2" s="3" t="s">
        <v>3</v>
      </c>
      <c r="H2" s="2"/>
      <c r="I2" s="2" t="s">
        <v>4</v>
      </c>
      <c r="J2" s="2"/>
      <c r="K2" s="3" t="s">
        <v>5</v>
      </c>
      <c r="L2" s="2"/>
      <c r="M2" s="3" t="s">
        <v>6</v>
      </c>
      <c r="N2" s="2"/>
    </row>
    <row r="3" spans="1:29" ht="13.5" thickBot="1" x14ac:dyDescent="0.25">
      <c r="A3" s="4" t="s">
        <v>7</v>
      </c>
      <c r="B3" s="4" t="s">
        <v>8</v>
      </c>
      <c r="C3" s="5" t="s">
        <v>9</v>
      </c>
      <c r="D3" s="5" t="s">
        <v>10</v>
      </c>
      <c r="E3" s="5" t="s">
        <v>9</v>
      </c>
      <c r="F3" s="5" t="s">
        <v>10</v>
      </c>
      <c r="G3" s="5" t="s">
        <v>9</v>
      </c>
      <c r="H3" s="5" t="s">
        <v>10</v>
      </c>
      <c r="I3" s="5" t="s">
        <v>9</v>
      </c>
      <c r="J3" s="5" t="s">
        <v>10</v>
      </c>
      <c r="K3" s="5" t="s">
        <v>9</v>
      </c>
      <c r="L3" s="5" t="s">
        <v>10</v>
      </c>
      <c r="M3" s="5" t="s">
        <v>9</v>
      </c>
      <c r="N3" s="5" t="s">
        <v>10</v>
      </c>
    </row>
    <row r="4" spans="1:29" x14ac:dyDescent="0.2">
      <c r="C4" s="6"/>
      <c r="M4" s="7"/>
      <c r="N4" s="8"/>
    </row>
    <row r="5" spans="1:29" s="12" customFormat="1" x14ac:dyDescent="0.2">
      <c r="A5" s="9" t="s">
        <v>11</v>
      </c>
      <c r="B5" s="10" t="s">
        <v>12</v>
      </c>
      <c r="C5" s="11">
        <v>16.868648648648648</v>
      </c>
      <c r="D5" s="11">
        <v>26.840000152587901</v>
      </c>
      <c r="E5" s="11">
        <v>57.085599999999999</v>
      </c>
      <c r="F5" s="11">
        <v>65.726939999999999</v>
      </c>
      <c r="G5" s="11">
        <v>171.1245625</v>
      </c>
      <c r="H5" s="11">
        <v>133.18993750000001</v>
      </c>
      <c r="I5" s="11">
        <v>200.33979000000002</v>
      </c>
      <c r="J5" s="11">
        <v>224.31039000000001</v>
      </c>
      <c r="K5" s="11">
        <v>0</v>
      </c>
      <c r="L5" s="11">
        <v>0</v>
      </c>
      <c r="M5" s="11">
        <v>445.41860114864869</v>
      </c>
      <c r="N5" s="11">
        <v>450.06726765258793</v>
      </c>
      <c r="P5"/>
      <c r="Q5"/>
      <c r="R5"/>
      <c r="S5"/>
      <c r="T5"/>
      <c r="U5"/>
      <c r="V5"/>
      <c r="W5"/>
      <c r="X5"/>
      <c r="Y5"/>
      <c r="Z5"/>
      <c r="AA5"/>
      <c r="AB5"/>
      <c r="AC5"/>
    </row>
    <row r="6" spans="1:29" x14ac:dyDescent="0.2">
      <c r="B6" s="13" t="s">
        <v>13</v>
      </c>
      <c r="C6" s="11">
        <v>19.294864864864866</v>
      </c>
      <c r="D6" s="11">
        <v>23.846000671386701</v>
      </c>
      <c r="E6" s="11">
        <v>87.12</v>
      </c>
      <c r="F6" s="11">
        <v>113.754</v>
      </c>
      <c r="G6" s="11">
        <v>168.32931250000004</v>
      </c>
      <c r="H6" s="11">
        <v>115.5161875</v>
      </c>
      <c r="I6" s="11">
        <v>207.41902999999999</v>
      </c>
      <c r="J6" s="11">
        <v>213.63556000000003</v>
      </c>
      <c r="K6" s="11">
        <v>0</v>
      </c>
      <c r="L6" s="11">
        <v>0</v>
      </c>
      <c r="M6" s="11">
        <v>482.16320736486489</v>
      </c>
      <c r="N6" s="11">
        <v>466.75174817138674</v>
      </c>
    </row>
    <row r="7" spans="1:29" x14ac:dyDescent="0.2">
      <c r="B7" s="13" t="s">
        <v>14</v>
      </c>
      <c r="C7" s="11">
        <v>23.703162162162162</v>
      </c>
      <c r="D7" s="11">
        <v>26.5</v>
      </c>
      <c r="E7" s="11">
        <v>122.872</v>
      </c>
      <c r="F7" s="11">
        <v>159.13399999999999</v>
      </c>
      <c r="G7" s="11">
        <v>171.1245625</v>
      </c>
      <c r="H7" s="11">
        <v>133.18993750000001</v>
      </c>
      <c r="I7" s="11">
        <v>211.25779999999997</v>
      </c>
      <c r="J7" s="11">
        <v>217.59013000000002</v>
      </c>
      <c r="K7" s="11">
        <v>0</v>
      </c>
      <c r="L7" s="11">
        <v>0</v>
      </c>
      <c r="M7" s="11">
        <v>528.95752466216209</v>
      </c>
      <c r="N7" s="11">
        <v>536.41406749999999</v>
      </c>
    </row>
    <row r="8" spans="1:29" x14ac:dyDescent="0.2">
      <c r="B8" s="13" t="s">
        <v>15</v>
      </c>
      <c r="C8" s="11">
        <v>28.218729729729731</v>
      </c>
      <c r="D8" s="11">
        <v>30.086000442504901</v>
      </c>
      <c r="E8" s="11">
        <v>111.892</v>
      </c>
      <c r="F8" s="11">
        <v>134.30799999999999</v>
      </c>
      <c r="G8" s="11">
        <v>167.33681250000004</v>
      </c>
      <c r="H8" s="11">
        <v>128.93243749999999</v>
      </c>
      <c r="I8" s="11">
        <v>186.84908999999999</v>
      </c>
      <c r="J8" s="11">
        <v>218.19422</v>
      </c>
      <c r="K8" s="11">
        <v>0</v>
      </c>
      <c r="L8" s="11">
        <v>0</v>
      </c>
      <c r="M8" s="11">
        <v>494.29663222972971</v>
      </c>
      <c r="N8" s="11">
        <v>511.52065794250484</v>
      </c>
    </row>
    <row r="9" spans="1:29" x14ac:dyDescent="0.2">
      <c r="B9" s="13" t="s">
        <v>16</v>
      </c>
      <c r="C9" s="11">
        <v>18.696486486486485</v>
      </c>
      <c r="D9" s="11">
        <v>19.940000534057599</v>
      </c>
      <c r="E9" s="11">
        <v>60.88</v>
      </c>
      <c r="F9" s="11">
        <v>73.22</v>
      </c>
      <c r="G9" s="11">
        <v>171.1245625</v>
      </c>
      <c r="H9" s="11">
        <v>133.18993750000001</v>
      </c>
      <c r="I9" s="11">
        <v>208.34350000000001</v>
      </c>
      <c r="J9" s="11">
        <v>214.58704999999998</v>
      </c>
      <c r="K9" s="11">
        <v>0</v>
      </c>
      <c r="L9" s="11">
        <v>0</v>
      </c>
      <c r="M9" s="11">
        <v>459.04454898648646</v>
      </c>
      <c r="N9" s="11">
        <v>440.93698803405761</v>
      </c>
    </row>
    <row r="10" spans="1:29" x14ac:dyDescent="0.2">
      <c r="B10" s="13" t="s">
        <v>17</v>
      </c>
      <c r="C10" s="11">
        <v>30.155405405405407</v>
      </c>
      <c r="D10" s="11">
        <v>27.241</v>
      </c>
      <c r="E10" s="11">
        <v>94.837000000000003</v>
      </c>
      <c r="F10" s="11">
        <v>116.64100000000001</v>
      </c>
      <c r="G10" s="11">
        <v>168.32931250000004</v>
      </c>
      <c r="H10" s="11">
        <v>115.5161875</v>
      </c>
      <c r="I10" s="11">
        <v>203.53749999999999</v>
      </c>
      <c r="J10" s="11">
        <v>244.24499999999998</v>
      </c>
      <c r="K10" s="11">
        <v>0</v>
      </c>
      <c r="L10" s="11">
        <v>0</v>
      </c>
      <c r="M10" s="11">
        <v>496.85921790540544</v>
      </c>
      <c r="N10" s="11">
        <v>503.64318749999995</v>
      </c>
    </row>
    <row r="11" spans="1:29" x14ac:dyDescent="0.2">
      <c r="B11" s="13" t="s">
        <v>18</v>
      </c>
      <c r="C11" s="11">
        <v>22.51062162162162</v>
      </c>
      <c r="D11" s="11">
        <v>21.77</v>
      </c>
      <c r="E11" s="11">
        <v>43.207000000000001</v>
      </c>
      <c r="F11" s="11">
        <v>54.011000999999993</v>
      </c>
      <c r="G11" s="11">
        <v>167.33681250000004</v>
      </c>
      <c r="H11" s="11">
        <v>128.93243749999999</v>
      </c>
      <c r="I11" s="11">
        <v>199.59288000000001</v>
      </c>
      <c r="J11" s="11">
        <v>221.29765999999998</v>
      </c>
      <c r="K11" s="11">
        <v>0</v>
      </c>
      <c r="L11" s="11">
        <v>0</v>
      </c>
      <c r="M11" s="11">
        <v>432.64731412162166</v>
      </c>
      <c r="N11" s="11">
        <v>426.0110985</v>
      </c>
    </row>
    <row r="12" spans="1:29" x14ac:dyDescent="0.2">
      <c r="B12" s="13" t="s">
        <v>19</v>
      </c>
      <c r="C12" s="11">
        <v>22.51062162162162</v>
      </c>
      <c r="D12" s="11">
        <v>21.77</v>
      </c>
      <c r="E12" s="11">
        <v>48.838000000000001</v>
      </c>
      <c r="F12" s="11">
        <v>48.838000000000001</v>
      </c>
      <c r="G12" s="11">
        <v>167.33681250000004</v>
      </c>
      <c r="H12" s="11">
        <v>128.93243749999999</v>
      </c>
      <c r="I12" s="11">
        <v>199.59288000000001</v>
      </c>
      <c r="J12" s="11">
        <v>221.29765999999998</v>
      </c>
      <c r="K12" s="11">
        <v>0</v>
      </c>
      <c r="L12" s="11">
        <v>0</v>
      </c>
      <c r="M12" s="11">
        <v>438.27831412162163</v>
      </c>
      <c r="N12" s="11">
        <v>420.8380975</v>
      </c>
    </row>
    <row r="13" spans="1:29" x14ac:dyDescent="0.2">
      <c r="B13" s="13" t="s">
        <v>20</v>
      </c>
      <c r="C13" s="11">
        <v>22.51062162162162</v>
      </c>
      <c r="D13" s="11">
        <v>21.77</v>
      </c>
      <c r="E13" s="11">
        <v>65.400000000000006</v>
      </c>
      <c r="F13" s="11">
        <v>73.88</v>
      </c>
      <c r="G13" s="11">
        <v>167.33681250000004</v>
      </c>
      <c r="H13" s="11">
        <v>128.93243749999999</v>
      </c>
      <c r="I13" s="11">
        <v>199.59288000000001</v>
      </c>
      <c r="J13" s="11">
        <v>221.29765999999998</v>
      </c>
      <c r="K13" s="11">
        <v>0</v>
      </c>
      <c r="L13" s="11">
        <v>0</v>
      </c>
      <c r="M13" s="11">
        <v>454.84031412162165</v>
      </c>
      <c r="N13" s="11">
        <v>445.88009749999992</v>
      </c>
    </row>
    <row r="14" spans="1:29" x14ac:dyDescent="0.2">
      <c r="B14" s="13" t="s">
        <v>21</v>
      </c>
      <c r="C14" s="11">
        <v>22.51062162162162</v>
      </c>
      <c r="D14" s="11">
        <v>21.77</v>
      </c>
      <c r="E14" s="11">
        <v>92.258750000000006</v>
      </c>
      <c r="F14" s="11">
        <v>112.539</v>
      </c>
      <c r="G14" s="11">
        <v>167.33681250000004</v>
      </c>
      <c r="H14" s="11">
        <v>128.93243749999999</v>
      </c>
      <c r="I14" s="11">
        <v>188.28307999999998</v>
      </c>
      <c r="J14" s="11">
        <v>220.20142000000001</v>
      </c>
      <c r="K14" s="11">
        <v>0</v>
      </c>
      <c r="L14" s="11">
        <v>0</v>
      </c>
      <c r="M14" s="11">
        <v>470.38926412162164</v>
      </c>
      <c r="N14" s="11">
        <v>483.44285749999995</v>
      </c>
    </row>
    <row r="15" spans="1:29" x14ac:dyDescent="0.2">
      <c r="B15" s="13" t="s">
        <v>22</v>
      </c>
      <c r="C15" s="11">
        <v>19.377961165048546</v>
      </c>
      <c r="D15" s="11">
        <v>18.107000350952099</v>
      </c>
      <c r="E15" s="11">
        <v>90.616</v>
      </c>
      <c r="F15" s="11">
        <v>110.616</v>
      </c>
      <c r="G15" s="11">
        <v>167.33681250000004</v>
      </c>
      <c r="H15" s="11">
        <v>128.93243749999999</v>
      </c>
      <c r="I15" s="11">
        <v>188.28307999999998</v>
      </c>
      <c r="J15" s="11">
        <v>220.20142000000001</v>
      </c>
      <c r="K15" s="11">
        <v>0</v>
      </c>
      <c r="L15" s="11">
        <v>0</v>
      </c>
      <c r="M15" s="11">
        <v>465.61385366504857</v>
      </c>
      <c r="N15" s="11">
        <v>477.85685785095211</v>
      </c>
    </row>
    <row r="16" spans="1:29" x14ac:dyDescent="0.2">
      <c r="B16" s="13" t="s">
        <v>23</v>
      </c>
      <c r="C16" s="11">
        <v>23.441042216358838</v>
      </c>
      <c r="D16" s="11">
        <v>23.625</v>
      </c>
      <c r="E16" s="11">
        <v>69.677000000000007</v>
      </c>
      <c r="F16" s="11">
        <v>80.739999999999995</v>
      </c>
      <c r="G16" s="11">
        <v>171.1245625</v>
      </c>
      <c r="H16" s="11">
        <v>133.18993750000001</v>
      </c>
      <c r="I16" s="11">
        <v>208.34350000000001</v>
      </c>
      <c r="J16" s="11">
        <v>214.58704999999998</v>
      </c>
      <c r="K16" s="11">
        <v>0</v>
      </c>
      <c r="L16" s="11">
        <v>0</v>
      </c>
      <c r="M16" s="11">
        <v>472.58610471635888</v>
      </c>
      <c r="N16" s="11">
        <v>452.14198749999997</v>
      </c>
    </row>
    <row r="17" spans="1:14" x14ac:dyDescent="0.2">
      <c r="B17" s="13" t="s">
        <v>24</v>
      </c>
      <c r="C17" s="11">
        <v>20.997162162162159</v>
      </c>
      <c r="D17" s="11">
        <v>24.454999923706101</v>
      </c>
      <c r="E17" s="11">
        <v>75.581999999999994</v>
      </c>
      <c r="F17" s="11">
        <v>86.918999999999997</v>
      </c>
      <c r="G17" s="11">
        <v>148.31679042632788</v>
      </c>
      <c r="H17" s="11">
        <v>107.45614252272701</v>
      </c>
      <c r="I17" s="11">
        <v>188.62469000000002</v>
      </c>
      <c r="J17" s="11">
        <v>205.20146</v>
      </c>
      <c r="K17" s="11">
        <v>0</v>
      </c>
      <c r="L17" s="11">
        <v>0</v>
      </c>
      <c r="M17" s="11">
        <v>433.52064258849009</v>
      </c>
      <c r="N17" s="11">
        <v>424.03160244643311</v>
      </c>
    </row>
    <row r="18" spans="1:14" x14ac:dyDescent="0.2">
      <c r="B18" s="13" t="s">
        <v>25</v>
      </c>
      <c r="C18" s="11">
        <v>15.567702702702704</v>
      </c>
      <c r="D18" s="11">
        <v>16.775999069213899</v>
      </c>
      <c r="E18" s="11">
        <v>56.454540000000001</v>
      </c>
      <c r="F18" s="11">
        <v>70.011660000000006</v>
      </c>
      <c r="G18" s="11">
        <v>168.32931250000004</v>
      </c>
      <c r="H18" s="11">
        <v>115.5161875</v>
      </c>
      <c r="I18" s="11">
        <v>200.33979000000002</v>
      </c>
      <c r="J18" s="11">
        <v>224.31039000000001</v>
      </c>
      <c r="K18" s="11">
        <v>0</v>
      </c>
      <c r="L18" s="11">
        <v>0</v>
      </c>
      <c r="M18" s="11">
        <v>440.69134520270279</v>
      </c>
      <c r="N18" s="11">
        <v>426.61423656921392</v>
      </c>
    </row>
    <row r="19" spans="1:14" x14ac:dyDescent="0.2">
      <c r="B19" s="13" t="s">
        <v>26</v>
      </c>
      <c r="C19" s="11">
        <v>19.927621621621618</v>
      </c>
      <c r="D19" s="11">
        <v>25.3950004577637</v>
      </c>
      <c r="E19" s="11">
        <v>44.298000000000002</v>
      </c>
      <c r="F19" s="11">
        <v>72.325000000000003</v>
      </c>
      <c r="G19" s="11">
        <v>171.1245625</v>
      </c>
      <c r="H19" s="11">
        <v>133.18993750000001</v>
      </c>
      <c r="I19" s="11">
        <v>187.65582999999998</v>
      </c>
      <c r="J19" s="11">
        <v>198.92317</v>
      </c>
      <c r="K19" s="11">
        <v>0</v>
      </c>
      <c r="L19" s="11">
        <v>0</v>
      </c>
      <c r="M19" s="11">
        <v>423.0060141216216</v>
      </c>
      <c r="N19" s="11">
        <v>429.83310795776367</v>
      </c>
    </row>
    <row r="20" spans="1:14" x14ac:dyDescent="0.2">
      <c r="B20" s="13" t="s">
        <v>27</v>
      </c>
      <c r="C20" s="11">
        <v>20.268797297297301</v>
      </c>
      <c r="D20" s="11">
        <v>25.681999206543001</v>
      </c>
      <c r="E20" s="11">
        <v>55.68</v>
      </c>
      <c r="F20" s="11">
        <v>71.319999999999993</v>
      </c>
      <c r="G20" s="11">
        <v>167.57526250000001</v>
      </c>
      <c r="H20" s="11">
        <v>123.8278875</v>
      </c>
      <c r="I20" s="11">
        <v>176.00827999999998</v>
      </c>
      <c r="J20" s="11">
        <v>192.89192</v>
      </c>
      <c r="K20" s="11">
        <v>0</v>
      </c>
      <c r="L20" s="11">
        <v>0</v>
      </c>
      <c r="M20" s="11">
        <v>419.53233979729725</v>
      </c>
      <c r="N20" s="11">
        <v>413.72180670654302</v>
      </c>
    </row>
    <row r="21" spans="1:14" x14ac:dyDescent="0.2">
      <c r="B21" s="13" t="s">
        <v>28</v>
      </c>
      <c r="C21" s="11">
        <v>10.78118918918919</v>
      </c>
      <c r="D21" s="11">
        <v>13.28600025177</v>
      </c>
      <c r="E21" s="11">
        <v>43.206000000000003</v>
      </c>
      <c r="F21" s="11">
        <v>54.011000000000003</v>
      </c>
      <c r="G21" s="11">
        <v>168.32931250000004</v>
      </c>
      <c r="H21" s="11">
        <v>115.5161875</v>
      </c>
      <c r="I21" s="11">
        <v>200.33979000000002</v>
      </c>
      <c r="J21" s="11">
        <v>224.31039000000001</v>
      </c>
      <c r="K21" s="11">
        <v>0</v>
      </c>
      <c r="L21" s="11">
        <v>0</v>
      </c>
      <c r="M21" s="11">
        <v>422.65629168918929</v>
      </c>
      <c r="N21" s="11">
        <v>407.12357775176997</v>
      </c>
    </row>
    <row r="22" spans="1:14" x14ac:dyDescent="0.2">
      <c r="B22" s="13" t="s">
        <v>29</v>
      </c>
      <c r="C22" s="11">
        <v>22.472333333333335</v>
      </c>
      <c r="D22" s="11">
        <v>23.565000534057599</v>
      </c>
      <c r="E22" s="11">
        <v>70.755200000000002</v>
      </c>
      <c r="F22" s="11">
        <v>84.269000000000005</v>
      </c>
      <c r="G22" s="11">
        <v>148.31679042632788</v>
      </c>
      <c r="H22" s="11">
        <v>107.456143522727</v>
      </c>
      <c r="I22" s="11">
        <v>188.62469000000002</v>
      </c>
      <c r="J22" s="11">
        <v>205.20146</v>
      </c>
      <c r="K22" s="11">
        <v>0</v>
      </c>
      <c r="L22" s="11">
        <v>0</v>
      </c>
      <c r="M22" s="11">
        <v>430.1690137596612</v>
      </c>
      <c r="N22" s="11">
        <v>420.49160405678458</v>
      </c>
    </row>
    <row r="23" spans="1:14" x14ac:dyDescent="0.2">
      <c r="B23" s="13" t="s">
        <v>30</v>
      </c>
      <c r="C23" s="11">
        <v>18.101162162162161</v>
      </c>
      <c r="D23" s="11">
        <v>14.451000213623001</v>
      </c>
      <c r="E23" s="11">
        <v>110.265</v>
      </c>
      <c r="F23" s="11">
        <v>135.626</v>
      </c>
      <c r="G23" s="11">
        <v>170.27849000000006</v>
      </c>
      <c r="H23" s="11">
        <v>130.78683906250001</v>
      </c>
      <c r="I23" s="11">
        <v>200.33979000000002</v>
      </c>
      <c r="J23" s="11">
        <v>224.31039000000001</v>
      </c>
      <c r="K23" s="11">
        <v>0</v>
      </c>
      <c r="L23" s="11">
        <v>0</v>
      </c>
      <c r="M23" s="11">
        <v>498.98444216216228</v>
      </c>
      <c r="N23" s="11">
        <v>505.17422927612301</v>
      </c>
    </row>
    <row r="24" spans="1:14" x14ac:dyDescent="0.2">
      <c r="B24" s="13" t="s">
        <v>31</v>
      </c>
      <c r="C24" s="11">
        <v>26.073594594594592</v>
      </c>
      <c r="D24" s="11">
        <v>26.502000808715799</v>
      </c>
      <c r="E24" s="11">
        <v>62.05</v>
      </c>
      <c r="F24" s="11">
        <v>76.1875</v>
      </c>
      <c r="G24" s="11">
        <v>167.33681250000004</v>
      </c>
      <c r="H24" s="11">
        <v>128.93243749999999</v>
      </c>
      <c r="I24" s="11">
        <v>187.65582999999998</v>
      </c>
      <c r="J24" s="11">
        <v>198.92317</v>
      </c>
      <c r="K24" s="11">
        <v>0</v>
      </c>
      <c r="L24" s="11">
        <v>0</v>
      </c>
      <c r="M24" s="11">
        <v>443.11623709459462</v>
      </c>
      <c r="N24" s="11">
        <v>430.54510830871578</v>
      </c>
    </row>
    <row r="25" spans="1:14" x14ac:dyDescent="0.2">
      <c r="B25" s="13" t="s">
        <v>32</v>
      </c>
      <c r="C25" s="11">
        <v>19.934972972972972</v>
      </c>
      <c r="D25" s="11">
        <v>23.916000366210898</v>
      </c>
      <c r="E25" s="11">
        <v>28.357749999999999</v>
      </c>
      <c r="F25" s="11">
        <v>42.491500000000002</v>
      </c>
      <c r="G25" s="11">
        <v>167.33681250000004</v>
      </c>
      <c r="H25" s="11">
        <v>128.93243749999999</v>
      </c>
      <c r="I25" s="11">
        <v>187.65582999999998</v>
      </c>
      <c r="J25" s="11">
        <v>198.92317</v>
      </c>
      <c r="K25" s="11">
        <v>0</v>
      </c>
      <c r="L25" s="11">
        <v>0</v>
      </c>
      <c r="M25" s="11">
        <v>403.28536547297301</v>
      </c>
      <c r="N25" s="11">
        <v>394.26310786621093</v>
      </c>
    </row>
    <row r="26" spans="1:14" x14ac:dyDescent="0.2">
      <c r="B26" s="13" t="s">
        <v>33</v>
      </c>
      <c r="C26" s="11">
        <v>20.445405405405406</v>
      </c>
      <c r="D26" s="11">
        <v>18.191999435424801</v>
      </c>
      <c r="E26" s="11">
        <v>47.609000000000002</v>
      </c>
      <c r="F26" s="11">
        <v>53.338000000000001</v>
      </c>
      <c r="G26" s="11">
        <v>168.32931250000004</v>
      </c>
      <c r="H26" s="11">
        <v>115.5161875</v>
      </c>
      <c r="I26" s="11">
        <v>200.33979000000002</v>
      </c>
      <c r="J26" s="11">
        <v>224.31039000000001</v>
      </c>
      <c r="K26" s="11">
        <v>0</v>
      </c>
      <c r="L26" s="11">
        <v>0</v>
      </c>
      <c r="M26" s="11">
        <v>436.72350790540543</v>
      </c>
      <c r="N26" s="11">
        <v>411.35657693542481</v>
      </c>
    </row>
    <row r="27" spans="1:14" x14ac:dyDescent="0.2">
      <c r="B27" s="13" t="s">
        <v>34</v>
      </c>
      <c r="C27" s="11">
        <v>28.83681081081081</v>
      </c>
      <c r="D27" s="11">
        <v>34.075000762939503</v>
      </c>
      <c r="E27" s="11">
        <v>129.32499999999999</v>
      </c>
      <c r="F27" s="11">
        <v>180.18</v>
      </c>
      <c r="G27" s="11">
        <v>171.1245625</v>
      </c>
      <c r="H27" s="11">
        <v>133.18993750000001</v>
      </c>
      <c r="I27" s="11">
        <v>206.24365999999998</v>
      </c>
      <c r="J27" s="11">
        <v>258.21084000000002</v>
      </c>
      <c r="K27" s="11">
        <v>0</v>
      </c>
      <c r="L27" s="11">
        <v>0</v>
      </c>
      <c r="M27" s="11">
        <v>535.53003331081072</v>
      </c>
      <c r="N27" s="11">
        <v>605.65577826293952</v>
      </c>
    </row>
    <row r="28" spans="1:14" x14ac:dyDescent="0.2">
      <c r="B28" s="13" t="s">
        <v>35</v>
      </c>
      <c r="C28" s="11">
        <v>15.541621621621621</v>
      </c>
      <c r="D28" s="11">
        <v>20.549999237060501</v>
      </c>
      <c r="E28" s="11">
        <v>143.48249999999999</v>
      </c>
      <c r="F28" s="11">
        <v>186.52375000000001</v>
      </c>
      <c r="G28" s="11">
        <v>155.86431250000004</v>
      </c>
      <c r="H28" s="11">
        <v>117.5224375</v>
      </c>
      <c r="I28" s="11">
        <v>169.27451000000002</v>
      </c>
      <c r="J28" s="11">
        <v>209.70029</v>
      </c>
      <c r="K28" s="11">
        <v>0</v>
      </c>
      <c r="L28" s="11">
        <v>0</v>
      </c>
      <c r="M28" s="11">
        <v>484.16294412162171</v>
      </c>
      <c r="N28" s="11">
        <v>534.29647673706052</v>
      </c>
    </row>
    <row r="29" spans="1:14" x14ac:dyDescent="0.2">
      <c r="B29" s="13" t="s">
        <v>36</v>
      </c>
      <c r="C29" s="11">
        <v>22.856000000000002</v>
      </c>
      <c r="D29" s="11">
        <v>24.094800949096701</v>
      </c>
      <c r="E29" s="11">
        <v>55.72</v>
      </c>
      <c r="F29" s="11">
        <v>61.15</v>
      </c>
      <c r="G29" s="11">
        <v>167.33681250000004</v>
      </c>
      <c r="H29" s="11">
        <v>128.93243749999999</v>
      </c>
      <c r="I29" s="11">
        <v>200.33979000000002</v>
      </c>
      <c r="J29" s="11">
        <v>224.31039000000001</v>
      </c>
      <c r="K29" s="11">
        <v>0</v>
      </c>
      <c r="L29" s="11">
        <v>0</v>
      </c>
      <c r="M29" s="11">
        <v>446.25260250000008</v>
      </c>
      <c r="N29" s="11">
        <v>438.48762844909675</v>
      </c>
    </row>
    <row r="30" spans="1:14" x14ac:dyDescent="0.2">
      <c r="B30" s="13" t="s">
        <v>37</v>
      </c>
      <c r="C30" s="11">
        <v>22.51062162162162</v>
      </c>
      <c r="D30" s="11">
        <v>21.77</v>
      </c>
      <c r="E30" s="11">
        <v>114.251</v>
      </c>
      <c r="F30" s="11">
        <v>124.584</v>
      </c>
      <c r="G30" s="11">
        <v>168.32931250000004</v>
      </c>
      <c r="H30" s="11">
        <v>115.5161875</v>
      </c>
      <c r="I30" s="11">
        <v>206.12786</v>
      </c>
      <c r="J30" s="11">
        <v>259.83589999999998</v>
      </c>
      <c r="K30" s="11">
        <v>0</v>
      </c>
      <c r="L30" s="11">
        <v>0</v>
      </c>
      <c r="M30" s="11">
        <v>511.21879412162167</v>
      </c>
      <c r="N30" s="11">
        <v>521.70608749999997</v>
      </c>
    </row>
    <row r="31" spans="1:14" x14ac:dyDescent="0.2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1"/>
      <c r="N31" s="11"/>
    </row>
    <row r="32" spans="1:14" x14ac:dyDescent="0.2">
      <c r="A32" s="14" t="s">
        <v>38</v>
      </c>
      <c r="B32" s="13" t="s">
        <v>39</v>
      </c>
      <c r="C32" s="11">
        <v>29.336108108108107</v>
      </c>
      <c r="D32" s="11">
        <v>29.336000442504901</v>
      </c>
      <c r="E32" s="11">
        <v>90.801000000000002</v>
      </c>
      <c r="F32" s="11">
        <v>140.49600000000001</v>
      </c>
      <c r="G32" s="11">
        <v>171.1245625</v>
      </c>
      <c r="H32" s="11">
        <v>133.18993750000001</v>
      </c>
      <c r="I32" s="11">
        <v>208.34350000000001</v>
      </c>
      <c r="J32" s="11">
        <v>214.58704999999998</v>
      </c>
      <c r="K32" s="11">
        <v>0</v>
      </c>
      <c r="L32" s="11">
        <v>0</v>
      </c>
      <c r="M32" s="11">
        <v>499.6051706081081</v>
      </c>
      <c r="N32" s="11">
        <v>517.60898794250488</v>
      </c>
    </row>
    <row r="33" spans="1:15" x14ac:dyDescent="0.2">
      <c r="B33" s="13" t="s">
        <v>40</v>
      </c>
      <c r="C33" s="11">
        <v>24.878333333333337</v>
      </c>
      <c r="D33" s="11">
        <v>23.5100002288818</v>
      </c>
      <c r="E33" s="11">
        <v>86.929000000000002</v>
      </c>
      <c r="F33" s="11">
        <v>86.929000000000002</v>
      </c>
      <c r="G33" s="11">
        <v>167.33681250000004</v>
      </c>
      <c r="H33" s="11">
        <v>128.93243749999999</v>
      </c>
      <c r="I33" s="11">
        <v>156.07624999999999</v>
      </c>
      <c r="J33" s="11">
        <v>162.99500000000003</v>
      </c>
      <c r="K33" s="11">
        <v>0</v>
      </c>
      <c r="L33" s="11">
        <v>0</v>
      </c>
      <c r="M33" s="11">
        <v>435.22039583333333</v>
      </c>
      <c r="N33" s="11">
        <v>402.36643772888181</v>
      </c>
    </row>
    <row r="34" spans="1:15" x14ac:dyDescent="0.2">
      <c r="B34" s="13" t="s">
        <v>41</v>
      </c>
      <c r="C34" s="11">
        <v>26.03478640776699</v>
      </c>
      <c r="D34" s="11">
        <v>27.603000640869102</v>
      </c>
      <c r="E34" s="11">
        <v>83.831999999999994</v>
      </c>
      <c r="F34" s="11">
        <v>109.544</v>
      </c>
      <c r="G34" s="11">
        <v>167.33681250000004</v>
      </c>
      <c r="H34" s="11">
        <v>128.93243749999999</v>
      </c>
      <c r="I34" s="11">
        <v>186.31834000000001</v>
      </c>
      <c r="J34" s="11">
        <v>218.04947000000001</v>
      </c>
      <c r="K34" s="11">
        <v>0</v>
      </c>
      <c r="L34" s="11">
        <v>0</v>
      </c>
      <c r="M34" s="11">
        <v>463.52193890776698</v>
      </c>
      <c r="N34" s="11">
        <v>484.12890814086916</v>
      </c>
    </row>
    <row r="35" spans="1:15" x14ac:dyDescent="0.2">
      <c r="B35" s="13" t="s">
        <v>42</v>
      </c>
      <c r="C35" s="11">
        <v>21.168067961165047</v>
      </c>
      <c r="D35" s="11">
        <v>21.466999053955099</v>
      </c>
      <c r="E35" s="11">
        <v>69.679000000000002</v>
      </c>
      <c r="F35" s="11">
        <v>107.199</v>
      </c>
      <c r="G35" s="11">
        <v>166.96496875000003</v>
      </c>
      <c r="H35" s="11">
        <v>130.43478124999999</v>
      </c>
      <c r="I35" s="11">
        <v>180.49360000000001</v>
      </c>
      <c r="J35" s="11">
        <v>227.04906000000003</v>
      </c>
      <c r="K35" s="11">
        <v>0</v>
      </c>
      <c r="L35" s="11">
        <v>0</v>
      </c>
      <c r="M35" s="11">
        <v>438.30563671116511</v>
      </c>
      <c r="N35" s="11">
        <v>486.1498403039551</v>
      </c>
    </row>
    <row r="36" spans="1:15" x14ac:dyDescent="0.2">
      <c r="B36" s="13" t="s">
        <v>43</v>
      </c>
      <c r="C36" s="11">
        <v>20.015666666666668</v>
      </c>
      <c r="D36" s="11">
        <v>21.870999999999999</v>
      </c>
      <c r="E36" s="11">
        <v>103.38500000000001</v>
      </c>
      <c r="F36" s="11">
        <v>117.175</v>
      </c>
      <c r="G36" s="11">
        <v>167.33681250000004</v>
      </c>
      <c r="H36" s="11">
        <v>128.93243749999999</v>
      </c>
      <c r="I36" s="11">
        <v>195.62287000000001</v>
      </c>
      <c r="J36" s="11">
        <v>230.73729</v>
      </c>
      <c r="K36" s="11">
        <v>0</v>
      </c>
      <c r="L36" s="11">
        <v>0</v>
      </c>
      <c r="M36" s="11">
        <v>486.36034916666677</v>
      </c>
      <c r="N36" s="11">
        <v>498.71572749999996</v>
      </c>
    </row>
    <row r="37" spans="1:15" x14ac:dyDescent="0.2">
      <c r="B37" s="13" t="s">
        <v>44</v>
      </c>
      <c r="C37" s="11">
        <v>14.985299999999999</v>
      </c>
      <c r="D37" s="11">
        <v>14.6780004501343</v>
      </c>
      <c r="E37" s="11">
        <v>60.826500000000003</v>
      </c>
      <c r="F37" s="11">
        <v>77.856999999999999</v>
      </c>
      <c r="G37" s="11">
        <v>167.33681250000004</v>
      </c>
      <c r="H37" s="11">
        <v>128.93243749999999</v>
      </c>
      <c r="I37" s="11">
        <v>187.25245999999999</v>
      </c>
      <c r="J37" s="11">
        <v>218.97008</v>
      </c>
      <c r="K37" s="11">
        <v>0</v>
      </c>
      <c r="L37" s="11">
        <v>0</v>
      </c>
      <c r="M37" s="11">
        <v>430.40107250000005</v>
      </c>
      <c r="N37" s="11">
        <v>440.43751795013429</v>
      </c>
    </row>
    <row r="38" spans="1:15" x14ac:dyDescent="0.2">
      <c r="B38" s="13" t="s">
        <v>45</v>
      </c>
      <c r="C38" s="11">
        <v>21.168067961165047</v>
      </c>
      <c r="D38" s="11">
        <v>21.466999053955099</v>
      </c>
      <c r="E38" s="11">
        <v>88.045000000000002</v>
      </c>
      <c r="F38" s="11">
        <v>94.212999999999994</v>
      </c>
      <c r="G38" s="11">
        <v>171.1245625</v>
      </c>
      <c r="H38" s="11">
        <v>133.18993750000001</v>
      </c>
      <c r="I38" s="11">
        <v>204.91582</v>
      </c>
      <c r="J38" s="11">
        <v>262.25612000000001</v>
      </c>
      <c r="K38" s="11">
        <v>0</v>
      </c>
      <c r="L38" s="11">
        <v>0</v>
      </c>
      <c r="M38" s="11">
        <v>485.25345046116507</v>
      </c>
      <c r="N38" s="11">
        <v>511.1260565539551</v>
      </c>
    </row>
    <row r="39" spans="1:15" x14ac:dyDescent="0.2">
      <c r="B39" s="13" t="s">
        <v>46</v>
      </c>
      <c r="C39" s="11">
        <v>15.514333333333333</v>
      </c>
      <c r="D39" s="11">
        <v>18.1049995422363</v>
      </c>
      <c r="E39" s="11">
        <v>118.26</v>
      </c>
      <c r="F39" s="11">
        <v>126.553</v>
      </c>
      <c r="G39" s="11">
        <v>167.33681250000004</v>
      </c>
      <c r="H39" s="11">
        <v>128.93243749999999</v>
      </c>
      <c r="I39" s="11">
        <v>194.80455000000001</v>
      </c>
      <c r="J39" s="11">
        <v>254.43383</v>
      </c>
      <c r="K39" s="11">
        <v>0</v>
      </c>
      <c r="L39" s="11">
        <v>0</v>
      </c>
      <c r="M39" s="11">
        <v>495.91569583333336</v>
      </c>
      <c r="N39" s="11">
        <v>528.02426704223626</v>
      </c>
    </row>
    <row r="40" spans="1:15" x14ac:dyDescent="0.2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1"/>
      <c r="N40" s="11"/>
      <c r="O40" s="13"/>
    </row>
    <row r="41" spans="1:15" x14ac:dyDescent="0.2">
      <c r="A41" s="14" t="s">
        <v>47</v>
      </c>
      <c r="B41" s="13" t="s">
        <v>48</v>
      </c>
      <c r="C41" s="11">
        <v>25.684545454545457</v>
      </c>
      <c r="D41" s="11">
        <v>28.434999999999999</v>
      </c>
      <c r="E41" s="11">
        <v>122.64</v>
      </c>
      <c r="F41" s="11">
        <v>122.64</v>
      </c>
      <c r="G41" s="11">
        <v>167.33681250000004</v>
      </c>
      <c r="H41" s="11">
        <v>128.93243749999999</v>
      </c>
      <c r="I41" s="11">
        <v>216.31054</v>
      </c>
      <c r="J41" s="11">
        <v>272.39827000000002</v>
      </c>
      <c r="K41" s="11">
        <v>0</v>
      </c>
      <c r="L41" s="11">
        <v>0</v>
      </c>
      <c r="M41" s="11">
        <v>531.97189795454551</v>
      </c>
      <c r="N41" s="11">
        <v>552.40570750000006</v>
      </c>
    </row>
    <row r="42" spans="1:15" x14ac:dyDescent="0.2">
      <c r="B42" s="13" t="s">
        <v>49</v>
      </c>
      <c r="C42" s="11">
        <v>25.291351351351352</v>
      </c>
      <c r="D42" s="11">
        <v>19.7630004882813</v>
      </c>
      <c r="E42" s="11">
        <v>98.03</v>
      </c>
      <c r="F42" s="11">
        <v>144.03800000000001</v>
      </c>
      <c r="G42" s="11">
        <v>167.33681250000004</v>
      </c>
      <c r="H42" s="11">
        <v>128.93243749999999</v>
      </c>
      <c r="I42" s="11">
        <v>213.68574000000001</v>
      </c>
      <c r="J42" s="11">
        <v>263.48553000000004</v>
      </c>
      <c r="K42" s="11">
        <v>0</v>
      </c>
      <c r="L42" s="11">
        <v>0</v>
      </c>
      <c r="M42" s="11">
        <v>504.3439038513514</v>
      </c>
      <c r="N42" s="11">
        <v>556.21896798828129</v>
      </c>
    </row>
    <row r="43" spans="1:15" x14ac:dyDescent="0.2">
      <c r="B43" s="13" t="s">
        <v>50</v>
      </c>
      <c r="C43" s="11">
        <v>14.519187499999999</v>
      </c>
      <c r="D43" s="11">
        <v>16.705999374389599</v>
      </c>
      <c r="E43" s="11">
        <v>98.884</v>
      </c>
      <c r="F43" s="11">
        <v>114.705</v>
      </c>
      <c r="G43" s="11">
        <v>167.33681250000004</v>
      </c>
      <c r="H43" s="11">
        <v>128.93243749999999</v>
      </c>
      <c r="I43" s="11">
        <v>185.78951999999998</v>
      </c>
      <c r="J43" s="11">
        <v>217.40870999999999</v>
      </c>
      <c r="K43" s="11">
        <v>0</v>
      </c>
      <c r="L43" s="11">
        <v>0</v>
      </c>
      <c r="M43" s="11">
        <v>466.52951999999999</v>
      </c>
      <c r="N43" s="11">
        <v>477.75214687438955</v>
      </c>
    </row>
    <row r="44" spans="1:15" x14ac:dyDescent="0.2">
      <c r="B44" s="13" t="s">
        <v>51</v>
      </c>
      <c r="C44" s="11">
        <v>21.754249999999999</v>
      </c>
      <c r="D44" s="11">
        <v>23.9445095062256</v>
      </c>
      <c r="E44" s="11">
        <v>74.775000000000006</v>
      </c>
      <c r="F44" s="11">
        <v>83.774000000000001</v>
      </c>
      <c r="G44" s="11">
        <v>152.87087500000004</v>
      </c>
      <c r="H44" s="11">
        <v>113.2661875</v>
      </c>
      <c r="I44" s="11">
        <v>133.66022000000001</v>
      </c>
      <c r="J44" s="11">
        <v>144.34855999999999</v>
      </c>
      <c r="K44" s="11">
        <v>0</v>
      </c>
      <c r="L44" s="11">
        <v>0</v>
      </c>
      <c r="M44" s="11">
        <v>383.0603450000001</v>
      </c>
      <c r="N44" s="11">
        <v>365.33325700622561</v>
      </c>
    </row>
    <row r="45" spans="1:15" x14ac:dyDescent="0.2">
      <c r="B45" s="13" t="s">
        <v>52</v>
      </c>
      <c r="C45" s="11">
        <v>22.075757575757574</v>
      </c>
      <c r="D45" s="11">
        <v>22.863000869751001</v>
      </c>
      <c r="E45" s="11">
        <v>123.066</v>
      </c>
      <c r="F45" s="11">
        <v>141.01</v>
      </c>
      <c r="G45" s="11">
        <v>167.33681250000004</v>
      </c>
      <c r="H45" s="11">
        <v>128.93243749999999</v>
      </c>
      <c r="I45" s="11">
        <v>212.84039999999999</v>
      </c>
      <c r="J45" s="11">
        <v>268.22174999999999</v>
      </c>
      <c r="K45" s="11">
        <v>0</v>
      </c>
      <c r="L45" s="11">
        <v>0</v>
      </c>
      <c r="M45" s="11">
        <v>525.31897007575753</v>
      </c>
      <c r="N45" s="11">
        <v>561.027188369751</v>
      </c>
    </row>
    <row r="46" spans="1:15" x14ac:dyDescent="0.2">
      <c r="B46" s="13" t="s">
        <v>53</v>
      </c>
      <c r="C46" s="11">
        <v>21.914848484848488</v>
      </c>
      <c r="D46" s="11">
        <v>21.798999786376999</v>
      </c>
      <c r="E46" s="11">
        <v>87.02</v>
      </c>
      <c r="F46" s="11">
        <v>99.951999999999998</v>
      </c>
      <c r="G46" s="11">
        <v>170.74031249999999</v>
      </c>
      <c r="H46" s="11">
        <v>129.1579375</v>
      </c>
      <c r="I46" s="11">
        <v>179.64826000000002</v>
      </c>
      <c r="J46" s="11">
        <v>198.19170000000003</v>
      </c>
      <c r="K46" s="11">
        <v>0</v>
      </c>
      <c r="L46" s="11">
        <v>0</v>
      </c>
      <c r="M46" s="11">
        <v>459.32342098484855</v>
      </c>
      <c r="N46" s="11">
        <v>449.10063728637704</v>
      </c>
    </row>
    <row r="47" spans="1:15" x14ac:dyDescent="0.2">
      <c r="B47" s="13" t="s">
        <v>54</v>
      </c>
      <c r="C47" s="11">
        <v>20.255935483870971</v>
      </c>
      <c r="D47" s="11">
        <v>20.702800750732401</v>
      </c>
      <c r="E47" s="11">
        <v>62.514000000000003</v>
      </c>
      <c r="F47" s="11">
        <v>62.514000000000003</v>
      </c>
      <c r="G47" s="11">
        <v>162.47509375000004</v>
      </c>
      <c r="H47" s="11">
        <v>118.757125</v>
      </c>
      <c r="I47" s="11">
        <v>156.66968</v>
      </c>
      <c r="J47" s="11">
        <v>177.27435999999997</v>
      </c>
      <c r="K47" s="11">
        <v>0</v>
      </c>
      <c r="L47" s="11">
        <v>0</v>
      </c>
      <c r="M47" s="11">
        <v>401.91470923387101</v>
      </c>
      <c r="N47" s="11">
        <v>379.24828575073241</v>
      </c>
    </row>
    <row r="48" spans="1:15" x14ac:dyDescent="0.2">
      <c r="B48" s="13" t="s">
        <v>55</v>
      </c>
      <c r="C48" s="11">
        <v>18.87531736526946</v>
      </c>
      <c r="D48" s="11">
        <v>20.5099201202393</v>
      </c>
      <c r="E48" s="11">
        <v>91.23</v>
      </c>
      <c r="F48" s="11">
        <v>111.303</v>
      </c>
      <c r="G48" s="11">
        <v>161.18087500000004</v>
      </c>
      <c r="H48" s="11">
        <v>122.3515</v>
      </c>
      <c r="I48" s="11">
        <v>185.03102999999999</v>
      </c>
      <c r="J48" s="11">
        <v>220.05474000000001</v>
      </c>
      <c r="K48" s="11">
        <v>0</v>
      </c>
      <c r="L48" s="11">
        <v>0</v>
      </c>
      <c r="M48" s="11">
        <v>456.31722236526946</v>
      </c>
      <c r="N48" s="11">
        <v>474.21916012023928</v>
      </c>
    </row>
    <row r="49" spans="1:17" x14ac:dyDescent="0.2">
      <c r="B49" s="13" t="s">
        <v>56</v>
      </c>
      <c r="C49" s="11">
        <v>30.990945945945946</v>
      </c>
      <c r="D49" s="11">
        <v>34.148998260497997</v>
      </c>
      <c r="E49" s="11">
        <v>105.446</v>
      </c>
      <c r="F49" s="11">
        <v>151.61099999999999</v>
      </c>
      <c r="G49" s="11">
        <v>167.33681250000004</v>
      </c>
      <c r="H49" s="11">
        <v>128.93243749999999</v>
      </c>
      <c r="I49" s="11">
        <v>195.68849</v>
      </c>
      <c r="J49" s="11">
        <v>236.55431000000002</v>
      </c>
      <c r="K49" s="11">
        <v>0</v>
      </c>
      <c r="L49" s="11">
        <v>0</v>
      </c>
      <c r="M49" s="11">
        <v>499.46224844594599</v>
      </c>
      <c r="N49" s="11">
        <v>551.24674576049802</v>
      </c>
    </row>
    <row r="50" spans="1:17" x14ac:dyDescent="0.2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1"/>
      <c r="N50" s="11"/>
      <c r="O50" s="13"/>
      <c r="P50" s="13"/>
      <c r="Q50" s="13"/>
    </row>
    <row r="51" spans="1:17" x14ac:dyDescent="0.2">
      <c r="A51" s="14" t="s">
        <v>57</v>
      </c>
      <c r="B51" s="13" t="s">
        <v>58</v>
      </c>
      <c r="C51" s="11">
        <v>32.862027027027025</v>
      </c>
      <c r="D51" s="11">
        <v>40.950600000000001</v>
      </c>
      <c r="E51" s="11">
        <v>100.925</v>
      </c>
      <c r="F51" s="11">
        <v>100.925</v>
      </c>
      <c r="G51" s="11">
        <v>167.33681250000004</v>
      </c>
      <c r="H51" s="11">
        <v>128.93243749999999</v>
      </c>
      <c r="I51" s="11">
        <v>221.32275000000001</v>
      </c>
      <c r="J51" s="11">
        <v>258.52929</v>
      </c>
      <c r="K51" s="11">
        <v>0</v>
      </c>
      <c r="L51" s="11">
        <v>0</v>
      </c>
      <c r="M51" s="11">
        <v>522.44658952702707</v>
      </c>
      <c r="N51" s="11">
        <v>529.3373274999999</v>
      </c>
    </row>
    <row r="52" spans="1:17" x14ac:dyDescent="0.2">
      <c r="B52" s="13" t="s">
        <v>59</v>
      </c>
      <c r="C52" s="11">
        <v>13.728484848484849</v>
      </c>
      <c r="D52" s="11">
        <v>12.004</v>
      </c>
      <c r="E52" s="11">
        <v>85.826999999999998</v>
      </c>
      <c r="F52" s="11">
        <v>87.971999999999994</v>
      </c>
      <c r="G52" s="11">
        <v>183.30306250000004</v>
      </c>
      <c r="H52" s="11">
        <v>145.07893749999999</v>
      </c>
      <c r="I52" s="11">
        <v>209.88749999999999</v>
      </c>
      <c r="J52" s="11">
        <v>232.1275</v>
      </c>
      <c r="K52" s="11">
        <v>0</v>
      </c>
      <c r="L52" s="11">
        <v>0</v>
      </c>
      <c r="M52" s="11">
        <v>492.74604734848486</v>
      </c>
      <c r="N52" s="11">
        <v>477.18243749999999</v>
      </c>
    </row>
    <row r="53" spans="1:17" x14ac:dyDescent="0.2">
      <c r="B53" s="13" t="s">
        <v>60</v>
      </c>
      <c r="C53" s="11">
        <v>14.248648648648649</v>
      </c>
      <c r="D53" s="11">
        <v>16.815000000000001</v>
      </c>
      <c r="E53" s="11">
        <v>72.5</v>
      </c>
      <c r="F53" s="11">
        <v>74.715000000000003</v>
      </c>
      <c r="G53" s="11">
        <v>183.30306250000004</v>
      </c>
      <c r="H53" s="11">
        <v>145.07893749999999</v>
      </c>
      <c r="I53" s="11">
        <v>184.45975000000001</v>
      </c>
      <c r="J53" s="11">
        <v>197.36759000000001</v>
      </c>
      <c r="K53" s="11">
        <v>0</v>
      </c>
      <c r="L53" s="11">
        <v>0</v>
      </c>
      <c r="M53" s="11">
        <v>454.51146114864866</v>
      </c>
      <c r="N53" s="11">
        <v>433.97652749999997</v>
      </c>
    </row>
    <row r="54" spans="1:17" x14ac:dyDescent="0.2">
      <c r="B54" s="13" t="s">
        <v>61</v>
      </c>
      <c r="C54" s="11">
        <v>24.273351351351355</v>
      </c>
      <c r="D54" s="11">
        <v>40.088000000000001</v>
      </c>
      <c r="E54" s="11">
        <v>83.802999999999997</v>
      </c>
      <c r="F54" s="11">
        <v>108.11</v>
      </c>
      <c r="G54" s="11">
        <v>167.33681250000004</v>
      </c>
      <c r="H54" s="11">
        <v>128.93243749999999</v>
      </c>
      <c r="I54" s="11">
        <v>205.07214999999999</v>
      </c>
      <c r="J54" s="11">
        <v>264.65510999999998</v>
      </c>
      <c r="K54" s="11">
        <v>0</v>
      </c>
      <c r="L54" s="11">
        <v>0</v>
      </c>
      <c r="M54" s="11">
        <v>480.48531385135141</v>
      </c>
      <c r="N54" s="11">
        <v>541.78554749999989</v>
      </c>
    </row>
    <row r="55" spans="1:17" x14ac:dyDescent="0.2">
      <c r="B55" s="13" t="s">
        <v>62</v>
      </c>
      <c r="C55" s="11">
        <v>16.916756756756758</v>
      </c>
      <c r="D55" s="11">
        <v>25.125</v>
      </c>
      <c r="E55" s="11">
        <v>80.504000000000005</v>
      </c>
      <c r="F55" s="11">
        <v>96.34</v>
      </c>
      <c r="G55" s="11">
        <v>183.30306250000004</v>
      </c>
      <c r="H55" s="11">
        <v>145.07893749999999</v>
      </c>
      <c r="I55" s="11">
        <v>174.36584999999999</v>
      </c>
      <c r="J55" s="11">
        <v>190.85383999999999</v>
      </c>
      <c r="K55" s="11">
        <v>0</v>
      </c>
      <c r="L55" s="11">
        <v>0</v>
      </c>
      <c r="M55" s="11">
        <v>455.08966925675679</v>
      </c>
      <c r="N55" s="11">
        <v>457.39777749999996</v>
      </c>
    </row>
    <row r="56" spans="1:17" x14ac:dyDescent="0.2">
      <c r="B56" s="13" t="s">
        <v>63</v>
      </c>
      <c r="C56" s="11">
        <v>20.776486486486487</v>
      </c>
      <c r="D56" s="11">
        <v>24.817499999999999</v>
      </c>
      <c r="E56" s="11">
        <v>105.77</v>
      </c>
      <c r="F56" s="11">
        <v>105.77</v>
      </c>
      <c r="G56" s="11">
        <v>167.33681250000004</v>
      </c>
      <c r="H56" s="11">
        <v>128.93243749999999</v>
      </c>
      <c r="I56" s="11">
        <v>187.59214</v>
      </c>
      <c r="J56" s="11">
        <v>207.30322999999999</v>
      </c>
      <c r="K56" s="11">
        <v>0</v>
      </c>
      <c r="L56" s="11">
        <v>0</v>
      </c>
      <c r="M56" s="11">
        <v>481.47543898648655</v>
      </c>
      <c r="N56" s="11">
        <v>466.82316749999995</v>
      </c>
    </row>
    <row r="57" spans="1:17" x14ac:dyDescent="0.2">
      <c r="B57" s="13" t="s">
        <v>64</v>
      </c>
      <c r="C57" s="11">
        <v>15.703783783783784</v>
      </c>
      <c r="D57" s="11">
        <v>16.93</v>
      </c>
      <c r="E57" s="11">
        <v>76.709999999999994</v>
      </c>
      <c r="F57" s="11">
        <v>76.709999999999994</v>
      </c>
      <c r="G57" s="11">
        <v>183.30306250000004</v>
      </c>
      <c r="H57" s="11">
        <v>145.07893749999999</v>
      </c>
      <c r="I57" s="11">
        <v>197.70534000000004</v>
      </c>
      <c r="J57" s="11">
        <v>266.53300000000002</v>
      </c>
      <c r="K57" s="11">
        <v>0</v>
      </c>
      <c r="L57" s="11">
        <v>0</v>
      </c>
      <c r="M57" s="11">
        <v>473.42218628378384</v>
      </c>
      <c r="N57" s="11">
        <v>505.2519375</v>
      </c>
    </row>
    <row r="58" spans="1:17" x14ac:dyDescent="0.2">
      <c r="B58" s="13" t="s">
        <v>65</v>
      </c>
      <c r="C58" s="11">
        <v>20.023378787878787</v>
      </c>
      <c r="D58" s="11">
        <v>21.956</v>
      </c>
      <c r="E58" s="11">
        <v>49.18</v>
      </c>
      <c r="F58" s="11">
        <v>56.06</v>
      </c>
      <c r="G58" s="11">
        <v>159.8828125</v>
      </c>
      <c r="H58" s="11">
        <v>117.2224375</v>
      </c>
      <c r="I58" s="11">
        <v>165.40871999999999</v>
      </c>
      <c r="J58" s="11">
        <v>182.26340999999999</v>
      </c>
      <c r="K58" s="11">
        <v>0</v>
      </c>
      <c r="L58" s="11">
        <v>0</v>
      </c>
      <c r="M58" s="11">
        <v>394.49491128787878</v>
      </c>
      <c r="N58" s="11">
        <v>377.5018475</v>
      </c>
    </row>
    <row r="59" spans="1:17" x14ac:dyDescent="0.2">
      <c r="B59" s="13" t="s">
        <v>66</v>
      </c>
      <c r="C59" s="11">
        <v>16.359647198641767</v>
      </c>
      <c r="D59" s="11">
        <v>14.416999816894499</v>
      </c>
      <c r="E59" s="11">
        <v>71.950999999999993</v>
      </c>
      <c r="F59" s="11">
        <v>76.272000000000006</v>
      </c>
      <c r="G59" s="11">
        <v>183.30306250000004</v>
      </c>
      <c r="H59" s="11">
        <v>145.07893749999999</v>
      </c>
      <c r="I59" s="11">
        <v>195.57076000000001</v>
      </c>
      <c r="J59" s="11">
        <v>201.45339999999999</v>
      </c>
      <c r="K59" s="11">
        <v>0</v>
      </c>
      <c r="L59" s="11">
        <v>0</v>
      </c>
      <c r="M59" s="11">
        <v>467.18446969864181</v>
      </c>
      <c r="N59" s="11">
        <v>437.22133731689451</v>
      </c>
    </row>
    <row r="60" spans="1:17" x14ac:dyDescent="0.2">
      <c r="B60" s="13" t="s">
        <v>67</v>
      </c>
      <c r="C60" s="11">
        <v>19.542038406827881</v>
      </c>
      <c r="D60" s="11">
        <v>20.864799499511701</v>
      </c>
      <c r="E60" s="11">
        <v>91.328999999999994</v>
      </c>
      <c r="F60" s="11">
        <v>113.28700000000001</v>
      </c>
      <c r="G60" s="11">
        <v>183.30306250000004</v>
      </c>
      <c r="H60" s="11">
        <v>145.07893749999999</v>
      </c>
      <c r="I60" s="11">
        <v>195.57076000000001</v>
      </c>
      <c r="J60" s="11">
        <v>201.45339999999999</v>
      </c>
      <c r="K60" s="11">
        <v>0</v>
      </c>
      <c r="L60" s="11">
        <v>0</v>
      </c>
      <c r="M60" s="11">
        <v>489.74486090682791</v>
      </c>
      <c r="N60" s="11">
        <v>480.68413699951168</v>
      </c>
    </row>
    <row r="61" spans="1:17" x14ac:dyDescent="0.2">
      <c r="B61" s="13" t="s">
        <v>68</v>
      </c>
      <c r="C61" s="11">
        <v>21.991216216216216</v>
      </c>
      <c r="D61" s="11">
        <v>24.558</v>
      </c>
      <c r="E61" s="11">
        <v>44.042000000000002</v>
      </c>
      <c r="F61" s="11">
        <v>48.432000000000002</v>
      </c>
      <c r="G61" s="11">
        <v>167.33681250000004</v>
      </c>
      <c r="H61" s="11">
        <v>128.93243749999999</v>
      </c>
      <c r="I61" s="11">
        <v>186.05586</v>
      </c>
      <c r="J61" s="11">
        <v>217.42028999999999</v>
      </c>
      <c r="K61" s="11">
        <v>0</v>
      </c>
      <c r="L61" s="11">
        <v>0</v>
      </c>
      <c r="M61" s="11">
        <v>419.42588871621626</v>
      </c>
      <c r="N61" s="11">
        <v>419.34272750000002</v>
      </c>
    </row>
    <row r="62" spans="1:17" x14ac:dyDescent="0.2">
      <c r="B62" s="13" t="s">
        <v>69</v>
      </c>
      <c r="C62" s="11">
        <v>21.991216216216216</v>
      </c>
      <c r="D62" s="11">
        <v>24.558</v>
      </c>
      <c r="E62" s="11">
        <v>55.66</v>
      </c>
      <c r="F62" s="11">
        <v>65.483999999999995</v>
      </c>
      <c r="G62" s="11">
        <v>167.33681250000004</v>
      </c>
      <c r="H62" s="11">
        <v>128.93243749999999</v>
      </c>
      <c r="I62" s="11">
        <v>198.36732999999998</v>
      </c>
      <c r="J62" s="11">
        <v>218.95657</v>
      </c>
      <c r="K62" s="11">
        <v>0</v>
      </c>
      <c r="L62" s="11">
        <v>0</v>
      </c>
      <c r="M62" s="11">
        <v>443.35535871621624</v>
      </c>
      <c r="N62" s="11">
        <v>437.93100749999996</v>
      </c>
    </row>
    <row r="63" spans="1:17" x14ac:dyDescent="0.2">
      <c r="B63" s="13" t="s">
        <v>70</v>
      </c>
      <c r="C63" s="11">
        <v>27.816216216216215</v>
      </c>
      <c r="D63" s="11">
        <v>36.99</v>
      </c>
      <c r="E63" s="11">
        <v>57.539000000000001</v>
      </c>
      <c r="F63" s="11">
        <v>57.539000000000001</v>
      </c>
      <c r="G63" s="11">
        <v>161.86118750000003</v>
      </c>
      <c r="H63" s="11">
        <v>119.46093750000001</v>
      </c>
      <c r="I63" s="11">
        <v>171.36663000000001</v>
      </c>
      <c r="J63" s="11">
        <v>187.72337999999999</v>
      </c>
      <c r="K63" s="11">
        <v>0</v>
      </c>
      <c r="L63" s="11">
        <v>0</v>
      </c>
      <c r="M63" s="11">
        <v>418.58303371621628</v>
      </c>
      <c r="N63" s="11">
        <v>401.71331750000002</v>
      </c>
    </row>
    <row r="64" spans="1:17" x14ac:dyDescent="0.2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1"/>
      <c r="N64" s="11"/>
      <c r="O64" s="13"/>
      <c r="P64" s="13"/>
    </row>
    <row r="65" spans="1:14" x14ac:dyDescent="0.2">
      <c r="A65" s="14" t="s">
        <v>71</v>
      </c>
      <c r="B65" s="13" t="s">
        <v>72</v>
      </c>
      <c r="C65" s="11">
        <v>31.418378378378382</v>
      </c>
      <c r="D65" s="11">
        <v>40.323001861572301</v>
      </c>
      <c r="E65" s="11">
        <v>110.626</v>
      </c>
      <c r="F65" s="11">
        <v>130.548</v>
      </c>
      <c r="G65" s="11">
        <v>183.30306250000004</v>
      </c>
      <c r="H65" s="11">
        <v>145.07893749999999</v>
      </c>
      <c r="I65" s="11">
        <v>190.49485999999999</v>
      </c>
      <c r="J65" s="11">
        <v>259.16425999999996</v>
      </c>
      <c r="K65" s="11">
        <v>0</v>
      </c>
      <c r="L65" s="11">
        <v>0</v>
      </c>
      <c r="M65" s="11">
        <v>515.84230087837841</v>
      </c>
      <c r="N65" s="11">
        <v>575.11419936157222</v>
      </c>
    </row>
    <row r="66" spans="1:14" x14ac:dyDescent="0.2">
      <c r="B66" s="13" t="s">
        <v>73</v>
      </c>
      <c r="C66" s="11">
        <v>18.99625806451613</v>
      </c>
      <c r="D66" s="11">
        <v>18.8719997406006</v>
      </c>
      <c r="E66" s="11">
        <v>64.180000000000007</v>
      </c>
      <c r="F66" s="11">
        <v>67.040999999999997</v>
      </c>
      <c r="G66" s="11">
        <v>197.60196875</v>
      </c>
      <c r="H66" s="11">
        <v>152.72721874999999</v>
      </c>
      <c r="I66" s="11">
        <v>181.9025</v>
      </c>
      <c r="J66" s="11">
        <v>198.54875000000001</v>
      </c>
      <c r="K66" s="11">
        <v>0</v>
      </c>
      <c r="L66" s="11">
        <v>0</v>
      </c>
      <c r="M66" s="11">
        <v>462.68072681451611</v>
      </c>
      <c r="N66" s="11">
        <v>437.18896849060059</v>
      </c>
    </row>
    <row r="67" spans="1:14" x14ac:dyDescent="0.2">
      <c r="B67" s="13" t="s">
        <v>74</v>
      </c>
      <c r="C67" s="11">
        <v>18.99625806451613</v>
      </c>
      <c r="D67" s="11">
        <v>18.784000396728501</v>
      </c>
      <c r="E67" s="11">
        <v>57.412999999999997</v>
      </c>
      <c r="F67" s="11">
        <v>67.757999999999996</v>
      </c>
      <c r="G67" s="11">
        <v>168.81118750000002</v>
      </c>
      <c r="H67" s="11">
        <v>124.5443125</v>
      </c>
      <c r="I67" s="11">
        <v>168.875</v>
      </c>
      <c r="J67" s="11">
        <v>197.82499999999999</v>
      </c>
      <c r="K67" s="11">
        <v>0</v>
      </c>
      <c r="L67" s="11">
        <v>0</v>
      </c>
      <c r="M67" s="11">
        <v>414.09544556451613</v>
      </c>
      <c r="N67" s="11">
        <v>408.91131289672848</v>
      </c>
    </row>
    <row r="68" spans="1:14" x14ac:dyDescent="0.2">
      <c r="B68" s="13" t="s">
        <v>75</v>
      </c>
      <c r="C68" s="11">
        <v>18.99625806451613</v>
      </c>
      <c r="D68" s="11">
        <v>18.8719997406006</v>
      </c>
      <c r="E68" s="11">
        <v>70.215000000000003</v>
      </c>
      <c r="F68" s="11">
        <v>77.589500000000001</v>
      </c>
      <c r="G68" s="11">
        <v>185.13906249999999</v>
      </c>
      <c r="H68" s="11">
        <v>135.78493750000001</v>
      </c>
      <c r="I68" s="11">
        <v>191.84200000000001</v>
      </c>
      <c r="J68" s="11">
        <v>228.28232999999997</v>
      </c>
      <c r="K68" s="11">
        <v>0</v>
      </c>
      <c r="L68" s="11">
        <v>0</v>
      </c>
      <c r="M68" s="11">
        <v>466.19232056451608</v>
      </c>
      <c r="N68" s="11">
        <v>460.52876724060059</v>
      </c>
    </row>
    <row r="69" spans="1:14" x14ac:dyDescent="0.2">
      <c r="B69" s="13" t="s">
        <v>76</v>
      </c>
      <c r="C69" s="11">
        <v>20.705415942769541</v>
      </c>
      <c r="D69" s="11">
        <v>21.069999694824201</v>
      </c>
      <c r="E69" s="11">
        <v>62.354999999999997</v>
      </c>
      <c r="F69" s="11">
        <v>75.36</v>
      </c>
      <c r="G69" s="11">
        <v>155.39637500000003</v>
      </c>
      <c r="H69" s="11">
        <v>112.40575</v>
      </c>
      <c r="I69" s="11">
        <v>157.50923</v>
      </c>
      <c r="J69" s="11">
        <v>181.13243</v>
      </c>
      <c r="K69" s="11">
        <v>0</v>
      </c>
      <c r="L69" s="11">
        <v>0</v>
      </c>
      <c r="M69" s="11">
        <v>395.96602094276955</v>
      </c>
      <c r="N69" s="11">
        <v>389.96817969482419</v>
      </c>
    </row>
    <row r="70" spans="1:14" x14ac:dyDescent="0.2">
      <c r="B70" s="13" t="s">
        <v>77</v>
      </c>
      <c r="C70" s="11">
        <v>19.381540540540541</v>
      </c>
      <c r="D70" s="11">
        <v>26.965000152587901</v>
      </c>
      <c r="E70" s="11">
        <v>92.766600000000011</v>
      </c>
      <c r="F70" s="11">
        <v>106.68555000000001</v>
      </c>
      <c r="G70" s="11">
        <v>159.32931250000004</v>
      </c>
      <c r="H70" s="11">
        <v>115.82243750000001</v>
      </c>
      <c r="I70" s="11">
        <v>151.43359000000001</v>
      </c>
      <c r="J70" s="11">
        <v>175.27681000000001</v>
      </c>
      <c r="K70" s="11">
        <v>0</v>
      </c>
      <c r="L70" s="11">
        <v>0</v>
      </c>
      <c r="M70" s="11">
        <v>422.91104304054056</v>
      </c>
      <c r="N70" s="11">
        <v>424.74979765258792</v>
      </c>
    </row>
    <row r="71" spans="1:14" x14ac:dyDescent="0.2">
      <c r="B71" s="13" t="s">
        <v>78</v>
      </c>
      <c r="C71" s="11">
        <v>18.99625806451613</v>
      </c>
      <c r="D71" s="11">
        <v>18.8719997406006</v>
      </c>
      <c r="E71" s="11">
        <v>75.45</v>
      </c>
      <c r="F71" s="11">
        <v>88.277000000000001</v>
      </c>
      <c r="G71" s="11">
        <v>185.51946874999999</v>
      </c>
      <c r="H71" s="11">
        <v>133.73571874999999</v>
      </c>
      <c r="I71" s="11">
        <v>161.53327999999999</v>
      </c>
      <c r="J71" s="11">
        <v>194.32590999999999</v>
      </c>
      <c r="K71" s="11">
        <v>0</v>
      </c>
      <c r="L71" s="11">
        <v>0</v>
      </c>
      <c r="M71" s="11">
        <v>441.49900681451612</v>
      </c>
      <c r="N71" s="11">
        <v>435.21062849060058</v>
      </c>
    </row>
    <row r="72" spans="1:14" x14ac:dyDescent="0.2">
      <c r="B72" s="13" t="s">
        <v>79</v>
      </c>
      <c r="C72" s="11">
        <v>21.849135135135132</v>
      </c>
      <c r="D72" s="11">
        <v>24.191999435424801</v>
      </c>
      <c r="E72" s="11">
        <v>91.491399999999999</v>
      </c>
      <c r="F72" s="11">
        <v>102.47</v>
      </c>
      <c r="G72" s="11">
        <v>166.65787499999999</v>
      </c>
      <c r="H72" s="11">
        <v>125.56725</v>
      </c>
      <c r="I72" s="11">
        <v>166.31582</v>
      </c>
      <c r="J72" s="11">
        <v>197.84043999999997</v>
      </c>
      <c r="K72" s="11">
        <v>0</v>
      </c>
      <c r="L72" s="11">
        <v>0</v>
      </c>
      <c r="M72" s="11">
        <v>446.31423013513518</v>
      </c>
      <c r="N72" s="11">
        <v>450.06968943542478</v>
      </c>
    </row>
    <row r="73" spans="1:14" x14ac:dyDescent="0.2">
      <c r="B73" s="13" t="s">
        <v>80</v>
      </c>
      <c r="C73" s="11">
        <v>21.849135135135132</v>
      </c>
      <c r="D73" s="11">
        <v>24.191999435424801</v>
      </c>
      <c r="E73" s="11">
        <v>81.238</v>
      </c>
      <c r="F73" s="11">
        <v>96.673000000000002</v>
      </c>
      <c r="G73" s="11">
        <v>158.11412500000003</v>
      </c>
      <c r="H73" s="11">
        <v>115.7085</v>
      </c>
      <c r="I73" s="11">
        <v>145.01441</v>
      </c>
      <c r="J73" s="11">
        <v>172.52077</v>
      </c>
      <c r="K73" s="11">
        <v>0</v>
      </c>
      <c r="L73" s="11">
        <v>0</v>
      </c>
      <c r="M73" s="11">
        <v>406.21567013513516</v>
      </c>
      <c r="N73" s="11">
        <v>409.09426943542485</v>
      </c>
    </row>
    <row r="74" spans="1:14" x14ac:dyDescent="0.2">
      <c r="B74" s="13" t="s">
        <v>81</v>
      </c>
      <c r="C74" s="11">
        <v>23.727567567567565</v>
      </c>
      <c r="D74" s="11">
        <v>23.236631393432599</v>
      </c>
      <c r="E74" s="11">
        <v>74.311999999999998</v>
      </c>
      <c r="F74" s="11">
        <v>78.688000000000002</v>
      </c>
      <c r="G74" s="11">
        <v>160.17493750000003</v>
      </c>
      <c r="H74" s="11">
        <v>115.6918125</v>
      </c>
      <c r="I74" s="11">
        <v>164.79305000000002</v>
      </c>
      <c r="J74" s="11">
        <v>208.41297999999998</v>
      </c>
      <c r="K74" s="11">
        <v>0</v>
      </c>
      <c r="L74" s="11">
        <v>0</v>
      </c>
      <c r="M74" s="11">
        <v>423.00755506756764</v>
      </c>
      <c r="N74" s="11">
        <v>426.02942389343258</v>
      </c>
    </row>
    <row r="75" spans="1:14" x14ac:dyDescent="0.2">
      <c r="B75" s="13" t="s">
        <v>82</v>
      </c>
      <c r="C75" s="11">
        <v>22.955567567567567</v>
      </c>
      <c r="D75" s="11">
        <v>23.1350002288818</v>
      </c>
      <c r="E75" s="11">
        <v>58.960999999999999</v>
      </c>
      <c r="F75" s="11">
        <v>76.8</v>
      </c>
      <c r="G75" s="11">
        <v>175.11056250000004</v>
      </c>
      <c r="H75" s="11">
        <v>134.11681250000001</v>
      </c>
      <c r="I75" s="11">
        <v>163.44591</v>
      </c>
      <c r="J75" s="11">
        <v>181.75196</v>
      </c>
      <c r="K75" s="11">
        <v>0</v>
      </c>
      <c r="L75" s="11">
        <v>0</v>
      </c>
      <c r="M75" s="11">
        <v>420.47304006756758</v>
      </c>
      <c r="N75" s="11">
        <v>415.80377272888177</v>
      </c>
    </row>
    <row r="76" spans="1:14" x14ac:dyDescent="0.2">
      <c r="B76" s="13" t="s">
        <v>83</v>
      </c>
      <c r="C76" s="11">
        <v>20.705415942769541</v>
      </c>
      <c r="D76" s="11">
        <v>21.069999694824201</v>
      </c>
      <c r="E76" s="11">
        <v>79.266000000000005</v>
      </c>
      <c r="F76" s="11">
        <v>81.641000000000005</v>
      </c>
      <c r="G76" s="11">
        <v>167.33681250000004</v>
      </c>
      <c r="H76" s="11">
        <v>128.93243749999999</v>
      </c>
      <c r="I76" s="11">
        <v>191.88977272727271</v>
      </c>
      <c r="J76" s="11">
        <v>244.38238636363633</v>
      </c>
      <c r="K76" s="11">
        <v>0</v>
      </c>
      <c r="L76" s="11">
        <v>0</v>
      </c>
      <c r="M76" s="11">
        <v>459.19800117004229</v>
      </c>
      <c r="N76" s="11">
        <v>476.0258235584605</v>
      </c>
    </row>
    <row r="77" spans="1:14" x14ac:dyDescent="0.2">
      <c r="B77" s="13" t="s">
        <v>84</v>
      </c>
      <c r="C77" s="11">
        <v>20.705415942769541</v>
      </c>
      <c r="D77" s="11">
        <v>21.069999694824201</v>
      </c>
      <c r="E77" s="11">
        <v>65.601199999999992</v>
      </c>
      <c r="F77" s="11">
        <v>74.126999999999995</v>
      </c>
      <c r="G77" s="11">
        <v>170.75056250000003</v>
      </c>
      <c r="H77" s="11">
        <v>124.8130625</v>
      </c>
      <c r="I77" s="11">
        <v>187.37212</v>
      </c>
      <c r="J77" s="11">
        <v>215.73154</v>
      </c>
      <c r="K77" s="11">
        <v>0</v>
      </c>
      <c r="L77" s="11">
        <v>0</v>
      </c>
      <c r="M77" s="11">
        <v>444.42929844276955</v>
      </c>
      <c r="N77" s="11">
        <v>435.74160219482417</v>
      </c>
    </row>
    <row r="78" spans="1:14" x14ac:dyDescent="0.2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1"/>
      <c r="N78" s="11"/>
    </row>
    <row r="79" spans="1:14" x14ac:dyDescent="0.2">
      <c r="A79" s="14" t="s">
        <v>85</v>
      </c>
      <c r="B79" s="13" t="s">
        <v>86</v>
      </c>
      <c r="C79" s="11">
        <v>21.849135135135132</v>
      </c>
      <c r="D79" s="11">
        <v>24.191999435424801</v>
      </c>
      <c r="E79" s="11">
        <v>79.569999999999993</v>
      </c>
      <c r="F79" s="11">
        <v>90.03</v>
      </c>
      <c r="G79" s="11">
        <v>197.60196875</v>
      </c>
      <c r="H79" s="11">
        <v>152.72721874999999</v>
      </c>
      <c r="I79" s="11">
        <v>203.56095999999999</v>
      </c>
      <c r="J79" s="11">
        <v>236.74731000000003</v>
      </c>
      <c r="K79" s="11">
        <v>0</v>
      </c>
      <c r="L79" s="11">
        <v>0</v>
      </c>
      <c r="M79" s="11">
        <v>502.58206388513509</v>
      </c>
      <c r="N79" s="11">
        <v>503.69652818542482</v>
      </c>
    </row>
    <row r="80" spans="1:14" x14ac:dyDescent="0.2">
      <c r="B80" s="13" t="s">
        <v>87</v>
      </c>
      <c r="C80" s="11">
        <v>22.4025</v>
      </c>
      <c r="D80" s="11">
        <v>25.405000000000001</v>
      </c>
      <c r="E80" s="11">
        <v>94.278999999999996</v>
      </c>
      <c r="F80" s="11">
        <v>109.40600000000001</v>
      </c>
      <c r="G80" s="11">
        <v>197.60196875</v>
      </c>
      <c r="H80" s="11">
        <v>152.72721874999999</v>
      </c>
      <c r="I80" s="11">
        <v>214.02875000000003</v>
      </c>
      <c r="J80" s="11">
        <v>279.31499999999994</v>
      </c>
      <c r="K80" s="11">
        <v>0</v>
      </c>
      <c r="L80" s="11">
        <v>0</v>
      </c>
      <c r="M80" s="11">
        <v>528.31221875000006</v>
      </c>
      <c r="N80" s="11">
        <v>566.85321875</v>
      </c>
    </row>
    <row r="81" spans="1:15" x14ac:dyDescent="0.2">
      <c r="B81" s="13" t="s">
        <v>88</v>
      </c>
      <c r="C81" s="11">
        <v>21.565000000000001</v>
      </c>
      <c r="D81" s="11">
        <v>24.184999999999999</v>
      </c>
      <c r="E81" s="11">
        <v>92.193749999999994</v>
      </c>
      <c r="F81" s="11">
        <v>102.86750000000001</v>
      </c>
      <c r="G81" s="11">
        <v>197.60196875</v>
      </c>
      <c r="H81" s="11">
        <v>152.72721874999999</v>
      </c>
      <c r="I81" s="11">
        <v>172.49375000000001</v>
      </c>
      <c r="J81" s="11">
        <v>225.56874999999999</v>
      </c>
      <c r="K81" s="11">
        <v>0</v>
      </c>
      <c r="L81" s="11">
        <v>0</v>
      </c>
      <c r="M81" s="11">
        <v>483.85446875000002</v>
      </c>
      <c r="N81" s="11">
        <v>505.34846875000005</v>
      </c>
    </row>
    <row r="82" spans="1:15" x14ac:dyDescent="0.2">
      <c r="B82" s="13" t="s">
        <v>89</v>
      </c>
      <c r="C82" s="11">
        <v>19.93183783783784</v>
      </c>
      <c r="D82" s="11">
        <v>16.715150833129901</v>
      </c>
      <c r="E82" s="11">
        <v>97.989000000000004</v>
      </c>
      <c r="F82" s="11">
        <v>108.04300000000001</v>
      </c>
      <c r="G82" s="11">
        <v>188.83946875000001</v>
      </c>
      <c r="H82" s="11">
        <v>140.76921874999999</v>
      </c>
      <c r="I82" s="11">
        <v>164.04420999999999</v>
      </c>
      <c r="J82" s="11">
        <v>217.53029999999998</v>
      </c>
      <c r="K82" s="11">
        <v>0</v>
      </c>
      <c r="L82" s="11">
        <v>0</v>
      </c>
      <c r="M82" s="11">
        <v>470.80451658783784</v>
      </c>
      <c r="N82" s="11">
        <v>483.05766958312984</v>
      </c>
    </row>
    <row r="83" spans="1:15" x14ac:dyDescent="0.2">
      <c r="B83" s="13" t="s">
        <v>90</v>
      </c>
      <c r="C83" s="11">
        <v>19.779</v>
      </c>
      <c r="D83" s="11">
        <v>24.56</v>
      </c>
      <c r="E83" s="11">
        <v>107.715</v>
      </c>
      <c r="F83" s="11">
        <v>110.15300000000001</v>
      </c>
      <c r="G83" s="11">
        <v>197.60196875</v>
      </c>
      <c r="H83" s="11">
        <v>152.72721874999999</v>
      </c>
      <c r="I83" s="11">
        <v>205.07214999999999</v>
      </c>
      <c r="J83" s="11">
        <v>264.65510999999998</v>
      </c>
      <c r="K83" s="11">
        <v>0</v>
      </c>
      <c r="L83" s="11">
        <v>0</v>
      </c>
      <c r="M83" s="11">
        <v>530.16811874999996</v>
      </c>
      <c r="N83" s="11">
        <v>552.09532874999991</v>
      </c>
    </row>
    <row r="84" spans="1:15" x14ac:dyDescent="0.2">
      <c r="B84" s="13" t="s">
        <v>91</v>
      </c>
      <c r="C84" s="11">
        <v>20.541</v>
      </c>
      <c r="D84" s="11">
        <v>23.024999999999999</v>
      </c>
      <c r="E84" s="11">
        <v>77.53</v>
      </c>
      <c r="F84" s="11">
        <v>84.064999999999998</v>
      </c>
      <c r="G84" s="11">
        <v>197.60196875</v>
      </c>
      <c r="H84" s="11">
        <v>152.72721874999999</v>
      </c>
      <c r="I84" s="11">
        <v>217.03815</v>
      </c>
      <c r="J84" s="11">
        <v>248.29064000000002</v>
      </c>
      <c r="K84" s="11">
        <v>0</v>
      </c>
      <c r="L84" s="11">
        <v>0</v>
      </c>
      <c r="M84" s="11">
        <v>512.71111874999997</v>
      </c>
      <c r="N84" s="11">
        <v>508.10785874999999</v>
      </c>
    </row>
    <row r="85" spans="1:15" x14ac:dyDescent="0.2">
      <c r="B85" s="13" t="s">
        <v>92</v>
      </c>
      <c r="C85" s="11">
        <v>18.544499999999999</v>
      </c>
      <c r="D85" s="11">
        <v>22.63</v>
      </c>
      <c r="E85" s="11">
        <v>68.655799999999999</v>
      </c>
      <c r="F85" s="11">
        <v>60.85</v>
      </c>
      <c r="G85" s="11">
        <v>178.69217630208334</v>
      </c>
      <c r="H85" s="11">
        <v>123.89728125000001</v>
      </c>
      <c r="I85" s="11">
        <v>158.41054</v>
      </c>
      <c r="J85" s="11">
        <v>201.65604999999999</v>
      </c>
      <c r="K85" s="11">
        <v>0</v>
      </c>
      <c r="L85" s="11">
        <v>0</v>
      </c>
      <c r="M85" s="11">
        <v>424.30301630208328</v>
      </c>
      <c r="N85" s="11">
        <v>409.03333125</v>
      </c>
    </row>
    <row r="86" spans="1:15" x14ac:dyDescent="0.2">
      <c r="B86" s="13" t="s">
        <v>93</v>
      </c>
      <c r="C86" s="11">
        <v>11.745454545454546</v>
      </c>
      <c r="D86" s="11">
        <v>14.259</v>
      </c>
      <c r="E86" s="11">
        <v>67.033000000000001</v>
      </c>
      <c r="F86" s="11">
        <v>67.033000000000001</v>
      </c>
      <c r="G86" s="11">
        <v>168.50446875</v>
      </c>
      <c r="H86" s="11">
        <v>117.00184375000001</v>
      </c>
      <c r="I86" s="11">
        <v>139.97132000000002</v>
      </c>
      <c r="J86" s="11">
        <v>150.82757000000001</v>
      </c>
      <c r="K86" s="11">
        <v>0</v>
      </c>
      <c r="L86" s="11">
        <v>0</v>
      </c>
      <c r="M86" s="11">
        <v>387.25424329545456</v>
      </c>
      <c r="N86" s="11">
        <v>349.12141374999999</v>
      </c>
    </row>
    <row r="87" spans="1:15" x14ac:dyDescent="0.2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1"/>
      <c r="N87" s="11"/>
      <c r="O87" s="13"/>
    </row>
    <row r="88" spans="1:15" x14ac:dyDescent="0.2">
      <c r="A88" s="14" t="s">
        <v>94</v>
      </c>
      <c r="B88" s="13" t="s">
        <v>95</v>
      </c>
      <c r="C88" s="11">
        <v>45.94175675675676</v>
      </c>
      <c r="D88" s="11">
        <v>22.249839782714801</v>
      </c>
      <c r="E88" s="11">
        <v>115.946</v>
      </c>
      <c r="F88" s="11">
        <v>115.946</v>
      </c>
      <c r="G88" s="11">
        <v>197.60196875</v>
      </c>
      <c r="H88" s="11">
        <v>152.72721874999999</v>
      </c>
      <c r="I88" s="11">
        <v>0</v>
      </c>
      <c r="J88" s="11">
        <v>0</v>
      </c>
      <c r="K88" s="11">
        <v>187.86324578172079</v>
      </c>
      <c r="L88" s="11">
        <v>216.36336897258946</v>
      </c>
      <c r="M88" s="11">
        <v>547.35297128847753</v>
      </c>
      <c r="N88" s="11">
        <v>507.28642750530423</v>
      </c>
    </row>
    <row r="89" spans="1:15" x14ac:dyDescent="0.2">
      <c r="B89" s="13" t="s">
        <v>96</v>
      </c>
      <c r="C89" s="11">
        <v>21.849135135135132</v>
      </c>
      <c r="D89" s="11">
        <v>24.191999435424801</v>
      </c>
      <c r="E89" s="11">
        <v>132.62799999999999</v>
      </c>
      <c r="F89" s="11">
        <v>132.62799999999999</v>
      </c>
      <c r="G89" s="11">
        <v>195.98571874999999</v>
      </c>
      <c r="H89" s="11">
        <v>155.50785475000001</v>
      </c>
      <c r="I89" s="11">
        <v>204.94284000000002</v>
      </c>
      <c r="J89" s="11">
        <v>227.47559000000004</v>
      </c>
      <c r="K89" s="11">
        <v>0</v>
      </c>
      <c r="L89" s="11">
        <v>0</v>
      </c>
      <c r="M89" s="11">
        <v>555.40569388513518</v>
      </c>
      <c r="N89" s="11">
        <v>539.80344418542484</v>
      </c>
    </row>
    <row r="90" spans="1:15" x14ac:dyDescent="0.2">
      <c r="B90" s="13" t="s">
        <v>97</v>
      </c>
      <c r="C90" s="11">
        <v>21.849135135135132</v>
      </c>
      <c r="D90" s="11">
        <v>24.191999435424801</v>
      </c>
      <c r="E90" s="11">
        <v>137.95500000000001</v>
      </c>
      <c r="F90" s="11">
        <v>146.76</v>
      </c>
      <c r="G90" s="11">
        <v>197.60196875</v>
      </c>
      <c r="H90" s="11">
        <v>152.72721874999999</v>
      </c>
      <c r="I90" s="11">
        <v>203.04477272727271</v>
      </c>
      <c r="J90" s="11">
        <v>221.905</v>
      </c>
      <c r="K90" s="11">
        <v>0</v>
      </c>
      <c r="L90" s="11">
        <v>0</v>
      </c>
      <c r="M90" s="11">
        <v>560.45087661240791</v>
      </c>
      <c r="N90" s="11">
        <v>545.58421818542479</v>
      </c>
    </row>
    <row r="91" spans="1:15" x14ac:dyDescent="0.2">
      <c r="B91" s="13" t="s">
        <v>98</v>
      </c>
      <c r="C91" s="11">
        <v>24.320864864864866</v>
      </c>
      <c r="D91" s="11">
        <v>20.194839477539102</v>
      </c>
      <c r="E91" s="11">
        <v>71.441999999999993</v>
      </c>
      <c r="F91" s="11">
        <v>76.569000000000003</v>
      </c>
      <c r="G91" s="11">
        <v>183.30306250000004</v>
      </c>
      <c r="H91" s="11">
        <v>145.07893749999999</v>
      </c>
      <c r="I91" s="11">
        <v>199.42497</v>
      </c>
      <c r="J91" s="11">
        <v>265.37114000000003</v>
      </c>
      <c r="K91" s="11">
        <v>0</v>
      </c>
      <c r="L91" s="11">
        <v>0</v>
      </c>
      <c r="M91" s="11">
        <v>478.49089736486496</v>
      </c>
      <c r="N91" s="11">
        <v>507.21391697753916</v>
      </c>
    </row>
    <row r="92" spans="1:15" x14ac:dyDescent="0.2">
      <c r="B92" s="13" t="s">
        <v>99</v>
      </c>
      <c r="C92" s="11">
        <v>25.732651515151517</v>
      </c>
      <c r="D92" s="11">
        <v>20.610000610351602</v>
      </c>
      <c r="E92" s="11">
        <v>98.224999999999994</v>
      </c>
      <c r="F92" s="11">
        <v>107.55</v>
      </c>
      <c r="G92" s="11">
        <v>197.60196875</v>
      </c>
      <c r="H92" s="11">
        <v>152.72721874999999</v>
      </c>
      <c r="I92" s="11">
        <v>229.42875000000001</v>
      </c>
      <c r="J92" s="11">
        <v>239.13279</v>
      </c>
      <c r="K92" s="11">
        <v>0</v>
      </c>
      <c r="L92" s="11">
        <v>0</v>
      </c>
      <c r="M92" s="11">
        <v>550.9883702651515</v>
      </c>
      <c r="N92" s="11">
        <v>520.02000936035165</v>
      </c>
    </row>
    <row r="93" spans="1:15" x14ac:dyDescent="0.2">
      <c r="B93" s="13" t="s">
        <v>100</v>
      </c>
      <c r="C93" s="11">
        <v>24.647493243243247</v>
      </c>
      <c r="D93" s="11">
        <v>38.722499847412102</v>
      </c>
      <c r="E93" s="11">
        <v>125.209</v>
      </c>
      <c r="F93" s="11">
        <v>142.08000000000001</v>
      </c>
      <c r="G93" s="11">
        <v>185.86571875000001</v>
      </c>
      <c r="H93" s="11">
        <v>141.38134375000001</v>
      </c>
      <c r="I93" s="11">
        <v>172.73500000000001</v>
      </c>
      <c r="J93" s="11">
        <v>196.90825000000001</v>
      </c>
      <c r="K93" s="11">
        <v>0</v>
      </c>
      <c r="L93" s="11">
        <v>0</v>
      </c>
      <c r="M93" s="11">
        <v>508.45721199324328</v>
      </c>
      <c r="N93" s="11">
        <v>519.09209359741214</v>
      </c>
    </row>
    <row r="94" spans="1:15" x14ac:dyDescent="0.2">
      <c r="B94" s="13" t="s">
        <v>101</v>
      </c>
      <c r="C94" s="11">
        <v>21.849135135135132</v>
      </c>
      <c r="D94" s="11">
        <v>24.191999435424801</v>
      </c>
      <c r="E94" s="11">
        <v>80.608999999999995</v>
      </c>
      <c r="F94" s="11">
        <v>103.18</v>
      </c>
      <c r="G94" s="11">
        <v>186.62384374999999</v>
      </c>
      <c r="H94" s="11">
        <v>125.60871874999999</v>
      </c>
      <c r="I94" s="11">
        <v>172.84501</v>
      </c>
      <c r="J94" s="11">
        <v>198.11064000000002</v>
      </c>
      <c r="K94" s="11">
        <v>0</v>
      </c>
      <c r="L94" s="11">
        <v>0</v>
      </c>
      <c r="M94" s="11">
        <v>461.92698888513513</v>
      </c>
      <c r="N94" s="11">
        <v>451.09135818542484</v>
      </c>
    </row>
    <row r="95" spans="1:15" x14ac:dyDescent="0.2">
      <c r="B95" s="13" t="s">
        <v>102</v>
      </c>
      <c r="C95" s="11">
        <v>21.849135135135132</v>
      </c>
      <c r="D95" s="11">
        <v>24.191999435424801</v>
      </c>
      <c r="E95" s="11">
        <v>87.081009999999992</v>
      </c>
      <c r="F95" s="11">
        <v>106.27249999999999</v>
      </c>
      <c r="G95" s="11">
        <v>186.48046875</v>
      </c>
      <c r="H95" s="11">
        <v>121.13321875</v>
      </c>
      <c r="I95" s="11">
        <v>177.82633999999999</v>
      </c>
      <c r="J95" s="11">
        <v>194.20818</v>
      </c>
      <c r="K95" s="11">
        <v>0</v>
      </c>
      <c r="L95" s="11">
        <v>0</v>
      </c>
      <c r="M95" s="11">
        <v>473.23695388513511</v>
      </c>
      <c r="N95" s="11">
        <v>445.80589818542478</v>
      </c>
    </row>
    <row r="96" spans="1:15" x14ac:dyDescent="0.2">
      <c r="B96" s="13" t="s">
        <v>103</v>
      </c>
      <c r="C96" s="11">
        <v>21.849135135135132</v>
      </c>
      <c r="D96" s="11">
        <v>24.191999435424801</v>
      </c>
      <c r="E96" s="11">
        <v>75.703999999999994</v>
      </c>
      <c r="F96" s="11">
        <v>87.06</v>
      </c>
      <c r="G96" s="11">
        <v>186.75259374999999</v>
      </c>
      <c r="H96" s="11">
        <v>139.97715625000001</v>
      </c>
      <c r="I96" s="11">
        <v>182.19585999999998</v>
      </c>
      <c r="J96" s="11">
        <v>207.65835000000001</v>
      </c>
      <c r="K96" s="11">
        <v>0</v>
      </c>
      <c r="L96" s="11">
        <v>0</v>
      </c>
      <c r="M96" s="11">
        <v>466.50158888513511</v>
      </c>
      <c r="N96" s="11">
        <v>458.8875056854248</v>
      </c>
    </row>
    <row r="97" spans="1:15" x14ac:dyDescent="0.2">
      <c r="B97" s="13" t="s">
        <v>104</v>
      </c>
      <c r="C97" s="11">
        <v>27.691675675675672</v>
      </c>
      <c r="D97" s="11">
        <v>24.961000442504901</v>
      </c>
      <c r="E97" s="11">
        <v>81.614000000000004</v>
      </c>
      <c r="F97" s="11">
        <v>97.349000000000004</v>
      </c>
      <c r="G97" s="11">
        <v>165.05181250000004</v>
      </c>
      <c r="H97" s="11">
        <v>127.3630625</v>
      </c>
      <c r="I97" s="11">
        <v>201.29320999999999</v>
      </c>
      <c r="J97" s="11">
        <v>226.36777000000001</v>
      </c>
      <c r="K97" s="11">
        <v>0</v>
      </c>
      <c r="L97" s="11">
        <v>0</v>
      </c>
      <c r="M97" s="11">
        <v>475.6506981756757</v>
      </c>
      <c r="N97" s="11">
        <v>476.04083294250489</v>
      </c>
    </row>
    <row r="98" spans="1:15" x14ac:dyDescent="0.2">
      <c r="B98" s="13" t="s">
        <v>105</v>
      </c>
      <c r="C98" s="11">
        <v>21.205891891891895</v>
      </c>
      <c r="D98" s="11">
        <v>21.145</v>
      </c>
      <c r="E98" s="11">
        <v>82</v>
      </c>
      <c r="F98" s="11">
        <v>93.75</v>
      </c>
      <c r="G98" s="11">
        <v>172.77631249999999</v>
      </c>
      <c r="H98" s="11">
        <v>130.62943749999999</v>
      </c>
      <c r="I98" s="11">
        <v>169.83228</v>
      </c>
      <c r="J98" s="11">
        <v>235.46965</v>
      </c>
      <c r="K98" s="11">
        <v>0</v>
      </c>
      <c r="L98" s="11">
        <v>0</v>
      </c>
      <c r="M98" s="11">
        <v>445.81448439189182</v>
      </c>
      <c r="N98" s="11">
        <v>480.99408749999998</v>
      </c>
    </row>
    <row r="99" spans="1:15" x14ac:dyDescent="0.2">
      <c r="B99" s="13" t="s">
        <v>106</v>
      </c>
      <c r="C99" s="11">
        <v>18.576924242424241</v>
      </c>
      <c r="D99" s="11">
        <v>15.9575004577637</v>
      </c>
      <c r="E99" s="11">
        <v>92.933279999999996</v>
      </c>
      <c r="F99" s="11">
        <v>105.01264999999999</v>
      </c>
      <c r="G99" s="11">
        <v>184.25346875</v>
      </c>
      <c r="H99" s="11">
        <v>131.98471875000001</v>
      </c>
      <c r="I99" s="11">
        <v>199.01967000000002</v>
      </c>
      <c r="J99" s="11">
        <v>232.85642999999999</v>
      </c>
      <c r="K99" s="11">
        <v>0</v>
      </c>
      <c r="L99" s="11">
        <v>0</v>
      </c>
      <c r="M99" s="11">
        <v>494.78334299242425</v>
      </c>
      <c r="N99" s="11">
        <v>485.81129920776368</v>
      </c>
    </row>
    <row r="100" spans="1:15" x14ac:dyDescent="0.2">
      <c r="B100" s="13" t="s">
        <v>107</v>
      </c>
      <c r="C100" s="11">
        <v>27.36007</v>
      </c>
      <c r="D100" s="11">
        <v>31.325969696044901</v>
      </c>
      <c r="E100" s="11">
        <v>135.904</v>
      </c>
      <c r="F100" s="11">
        <v>135.90432999999999</v>
      </c>
      <c r="G100" s="11">
        <v>178.24181250000004</v>
      </c>
      <c r="H100" s="11">
        <v>138.03993750000001</v>
      </c>
      <c r="I100" s="11">
        <v>185.28</v>
      </c>
      <c r="J100" s="11">
        <v>209.405</v>
      </c>
      <c r="K100" s="11">
        <v>0</v>
      </c>
      <c r="L100" s="11">
        <v>0</v>
      </c>
      <c r="M100" s="11">
        <v>526.78588250000007</v>
      </c>
      <c r="N100" s="11">
        <v>514.67523719604492</v>
      </c>
    </row>
    <row r="101" spans="1:15" x14ac:dyDescent="0.2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1"/>
      <c r="N101" s="11"/>
    </row>
    <row r="102" spans="1:15" x14ac:dyDescent="0.2">
      <c r="A102" s="14" t="s">
        <v>108</v>
      </c>
      <c r="B102" s="13" t="s">
        <v>109</v>
      </c>
      <c r="C102" s="11">
        <v>25.67681081081081</v>
      </c>
      <c r="D102" s="11">
        <v>22.222000000000001</v>
      </c>
      <c r="E102" s="11">
        <v>98.134</v>
      </c>
      <c r="F102" s="11">
        <v>102.16800000000001</v>
      </c>
      <c r="G102" s="11">
        <v>183.85521875000001</v>
      </c>
      <c r="H102" s="11">
        <v>136.01459374999999</v>
      </c>
      <c r="I102" s="11">
        <v>177.14311999999998</v>
      </c>
      <c r="J102" s="11">
        <v>214.29561999999999</v>
      </c>
      <c r="K102" s="11">
        <v>0</v>
      </c>
      <c r="L102" s="11">
        <v>0</v>
      </c>
      <c r="M102" s="11">
        <v>484.80914956081074</v>
      </c>
      <c r="N102" s="11">
        <v>474.70021374999999</v>
      </c>
    </row>
    <row r="103" spans="1:15" x14ac:dyDescent="0.2">
      <c r="B103" s="13" t="s">
        <v>110</v>
      </c>
      <c r="C103" s="11">
        <v>18.568243243243245</v>
      </c>
      <c r="D103" s="11">
        <v>17.367000000000001</v>
      </c>
      <c r="E103" s="11">
        <v>67.965000000000003</v>
      </c>
      <c r="F103" s="11">
        <v>84.129000000000005</v>
      </c>
      <c r="G103" s="11">
        <v>185.31321875</v>
      </c>
      <c r="H103" s="11">
        <v>132.78696875</v>
      </c>
      <c r="I103" s="11">
        <v>167.91579000000002</v>
      </c>
      <c r="J103" s="11">
        <v>177.17207000000002</v>
      </c>
      <c r="K103" s="11">
        <v>0</v>
      </c>
      <c r="L103" s="11">
        <v>0</v>
      </c>
      <c r="M103" s="11">
        <v>439.76225199324324</v>
      </c>
      <c r="N103" s="11">
        <v>411.45503875000003</v>
      </c>
    </row>
    <row r="104" spans="1:15" x14ac:dyDescent="0.2">
      <c r="B104" s="13" t="s">
        <v>111</v>
      </c>
      <c r="C104" s="11">
        <v>14.505203883495145</v>
      </c>
      <c r="D104" s="11">
        <v>18.69700050354</v>
      </c>
      <c r="E104" s="11">
        <v>77.914000000000001</v>
      </c>
      <c r="F104" s="11">
        <v>98.554000000000002</v>
      </c>
      <c r="G104" s="11">
        <v>171.78809375</v>
      </c>
      <c r="H104" s="11">
        <v>120.87059375</v>
      </c>
      <c r="I104" s="11">
        <v>168.24775</v>
      </c>
      <c r="J104" s="11">
        <v>206.89599999999999</v>
      </c>
      <c r="K104" s="11">
        <v>0</v>
      </c>
      <c r="L104" s="11">
        <v>0</v>
      </c>
      <c r="M104" s="11">
        <v>432.45504763349516</v>
      </c>
      <c r="N104" s="11">
        <v>445.01759425353998</v>
      </c>
    </row>
    <row r="105" spans="1:15" x14ac:dyDescent="0.2">
      <c r="B105" s="13" t="s">
        <v>112</v>
      </c>
      <c r="C105" s="11">
        <v>14.199692307692308</v>
      </c>
      <c r="D105" s="11">
        <v>15.964</v>
      </c>
      <c r="E105" s="11">
        <v>101.03400000000001</v>
      </c>
      <c r="F105" s="11">
        <v>111.13800000000001</v>
      </c>
      <c r="G105" s="11">
        <v>191.11446874999999</v>
      </c>
      <c r="H105" s="11">
        <v>141.04071875</v>
      </c>
      <c r="I105" s="11">
        <v>181.28876</v>
      </c>
      <c r="J105" s="11">
        <v>221.14518999999999</v>
      </c>
      <c r="K105" s="11">
        <v>0</v>
      </c>
      <c r="L105" s="11">
        <v>0</v>
      </c>
      <c r="M105" s="11">
        <v>487.63692105769235</v>
      </c>
      <c r="N105" s="11">
        <v>489.28790874999993</v>
      </c>
    </row>
    <row r="106" spans="1:15" ht="12.75" customHeight="1" x14ac:dyDescent="0.2">
      <c r="B106" s="13" t="s">
        <v>113</v>
      </c>
      <c r="C106" s="11">
        <v>19.890864864864866</v>
      </c>
      <c r="D106" s="11">
        <v>16.527559280395501</v>
      </c>
      <c r="E106" s="11">
        <v>86.045000000000002</v>
      </c>
      <c r="F106" s="11">
        <v>92.504999999999995</v>
      </c>
      <c r="G106" s="11">
        <v>184.05321875000001</v>
      </c>
      <c r="H106" s="11">
        <v>128.18571875000001</v>
      </c>
      <c r="I106" s="11">
        <v>223.88001929999999</v>
      </c>
      <c r="J106" s="11">
        <v>244.6275</v>
      </c>
      <c r="K106" s="11">
        <v>0</v>
      </c>
      <c r="L106" s="11">
        <v>0</v>
      </c>
      <c r="M106" s="11">
        <v>513.86910291486481</v>
      </c>
      <c r="N106" s="11">
        <v>481.84577803039554</v>
      </c>
    </row>
    <row r="107" spans="1:15" x14ac:dyDescent="0.2"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1"/>
      <c r="N107" s="11"/>
      <c r="O107" s="13"/>
    </row>
    <row r="108" spans="1:15" x14ac:dyDescent="0.2">
      <c r="A108" s="14" t="s">
        <v>114</v>
      </c>
      <c r="B108" s="13" t="s">
        <v>115</v>
      </c>
      <c r="C108" s="11">
        <v>22.221226031989275</v>
      </c>
      <c r="D108" s="11">
        <v>31.992000579833999</v>
      </c>
      <c r="E108" s="11">
        <v>110.63249999999999</v>
      </c>
      <c r="F108" s="11">
        <v>120.1575</v>
      </c>
      <c r="G108" s="11">
        <v>197.60196875</v>
      </c>
      <c r="H108" s="11">
        <v>152.72721874999999</v>
      </c>
      <c r="I108" s="11">
        <v>217.03815</v>
      </c>
      <c r="J108" s="11">
        <v>267.64853999999997</v>
      </c>
      <c r="K108" s="11">
        <v>0</v>
      </c>
      <c r="L108" s="11">
        <v>0</v>
      </c>
      <c r="M108" s="11">
        <v>547.4938447819892</v>
      </c>
      <c r="N108" s="11">
        <v>572.52525932983394</v>
      </c>
    </row>
    <row r="109" spans="1:15" x14ac:dyDescent="0.2">
      <c r="B109" s="13" t="s">
        <v>116</v>
      </c>
      <c r="C109" s="11">
        <v>33.790810810810811</v>
      </c>
      <c r="D109" s="11">
        <v>33.700000762939503</v>
      </c>
      <c r="E109" s="11">
        <v>101.142</v>
      </c>
      <c r="F109" s="11">
        <v>119.637</v>
      </c>
      <c r="G109" s="11">
        <v>197.60196875</v>
      </c>
      <c r="H109" s="11">
        <v>152.72721874999999</v>
      </c>
      <c r="I109" s="11">
        <v>176.54289</v>
      </c>
      <c r="J109" s="11">
        <v>243.20509000000001</v>
      </c>
      <c r="K109" s="11">
        <v>0</v>
      </c>
      <c r="L109" s="11">
        <v>0</v>
      </c>
      <c r="M109" s="11">
        <v>509.07766956081076</v>
      </c>
      <c r="N109" s="11">
        <v>549.26930951293957</v>
      </c>
    </row>
    <row r="110" spans="1:15" x14ac:dyDescent="0.2">
      <c r="B110" s="13" t="s">
        <v>117</v>
      </c>
      <c r="C110" s="11">
        <v>14.159675675675675</v>
      </c>
      <c r="D110" s="11">
        <v>11.991000175476101</v>
      </c>
      <c r="E110" s="11">
        <v>94.054000000000002</v>
      </c>
      <c r="F110" s="11">
        <v>102.51900000000001</v>
      </c>
      <c r="G110" s="11">
        <v>197.60196875</v>
      </c>
      <c r="H110" s="11">
        <v>152.72721874999999</v>
      </c>
      <c r="I110" s="11">
        <v>216.98218</v>
      </c>
      <c r="J110" s="11">
        <v>270.19228000000004</v>
      </c>
      <c r="K110" s="11">
        <v>0</v>
      </c>
      <c r="L110" s="11">
        <v>0</v>
      </c>
      <c r="M110" s="11">
        <v>522.79782442567569</v>
      </c>
      <c r="N110" s="11">
        <v>537.42949892547608</v>
      </c>
    </row>
    <row r="111" spans="1:15" x14ac:dyDescent="0.2">
      <c r="B111" s="13" t="s">
        <v>118</v>
      </c>
      <c r="C111" s="11">
        <v>20.186</v>
      </c>
      <c r="D111" s="11">
        <v>21.25</v>
      </c>
      <c r="E111" s="11">
        <v>114.874</v>
      </c>
      <c r="F111" s="11">
        <v>114.874</v>
      </c>
      <c r="G111" s="11">
        <v>163.35071875</v>
      </c>
      <c r="H111" s="11">
        <v>125.98009374999999</v>
      </c>
      <c r="I111" s="11">
        <v>223.88</v>
      </c>
      <c r="J111" s="11">
        <v>226.77500000000001</v>
      </c>
      <c r="K111" s="11">
        <v>0</v>
      </c>
      <c r="L111" s="11">
        <v>0</v>
      </c>
      <c r="M111" s="11">
        <v>522.29071875</v>
      </c>
      <c r="N111" s="11">
        <v>488.87909375000004</v>
      </c>
    </row>
    <row r="112" spans="1:15" x14ac:dyDescent="0.2">
      <c r="B112" s="13" t="s">
        <v>119</v>
      </c>
      <c r="C112" s="11">
        <v>22.221226031989275</v>
      </c>
      <c r="D112" s="11">
        <v>31.992000579833999</v>
      </c>
      <c r="E112" s="11">
        <v>96.28</v>
      </c>
      <c r="F112" s="11">
        <v>109.961</v>
      </c>
      <c r="G112" s="11">
        <v>197.60196875</v>
      </c>
      <c r="H112" s="11">
        <v>152.72721874999999</v>
      </c>
      <c r="I112" s="11">
        <v>173.89332999554961</v>
      </c>
      <c r="J112" s="11">
        <v>207.01046395193592</v>
      </c>
      <c r="K112" s="11">
        <v>0</v>
      </c>
      <c r="L112" s="11">
        <v>0</v>
      </c>
      <c r="M112" s="11">
        <v>489.99652477753887</v>
      </c>
      <c r="N112" s="11">
        <v>501.69068328176991</v>
      </c>
    </row>
    <row r="113" spans="2:14" x14ac:dyDescent="0.2">
      <c r="B113" s="13" t="s">
        <v>120</v>
      </c>
      <c r="C113" s="11">
        <v>33.790810810810811</v>
      </c>
      <c r="D113" s="11">
        <v>33.700000762939503</v>
      </c>
      <c r="E113" s="11">
        <v>119.499</v>
      </c>
      <c r="F113" s="11">
        <v>158.15</v>
      </c>
      <c r="G113" s="11">
        <v>197.60196875</v>
      </c>
      <c r="H113" s="11">
        <v>152.72721874999999</v>
      </c>
      <c r="I113" s="11">
        <v>164.43985999999998</v>
      </c>
      <c r="J113" s="11">
        <v>171.84333999999998</v>
      </c>
      <c r="K113" s="11">
        <v>0</v>
      </c>
      <c r="L113" s="11">
        <v>0</v>
      </c>
      <c r="M113" s="11">
        <v>515.3316395608108</v>
      </c>
      <c r="N113" s="11">
        <v>516.42055951293946</v>
      </c>
    </row>
    <row r="114" spans="2:14" x14ac:dyDescent="0.2">
      <c r="B114" s="13" t="s">
        <v>121</v>
      </c>
      <c r="C114" s="11">
        <v>33.790810810810811</v>
      </c>
      <c r="D114" s="11">
        <v>33.700000762939503</v>
      </c>
      <c r="E114" s="11">
        <v>67.313000000000002</v>
      </c>
      <c r="F114" s="11">
        <v>67.313000000000002</v>
      </c>
      <c r="G114" s="11">
        <v>195.98571874999999</v>
      </c>
      <c r="H114" s="11">
        <v>155.50785875</v>
      </c>
      <c r="I114" s="11">
        <v>199.85149999999999</v>
      </c>
      <c r="J114" s="11">
        <v>215.66785000000002</v>
      </c>
      <c r="K114" s="11">
        <v>0</v>
      </c>
      <c r="L114" s="11">
        <v>0</v>
      </c>
      <c r="M114" s="11">
        <v>496.94102956081076</v>
      </c>
      <c r="N114" s="11">
        <v>472.18870951293957</v>
      </c>
    </row>
    <row r="115" spans="2:14" x14ac:dyDescent="0.2">
      <c r="B115" s="13" t="s">
        <v>122</v>
      </c>
      <c r="C115" s="11">
        <v>17.196052631578947</v>
      </c>
      <c r="D115" s="11">
        <v>14.72</v>
      </c>
      <c r="E115" s="11">
        <v>74.38</v>
      </c>
      <c r="F115" s="11">
        <v>107.307</v>
      </c>
      <c r="G115" s="11">
        <v>195.98571874999999</v>
      </c>
      <c r="H115" s="11">
        <v>155.50785375000001</v>
      </c>
      <c r="I115" s="11">
        <v>185.13525000000001</v>
      </c>
      <c r="J115" s="11">
        <v>257.34234000000004</v>
      </c>
      <c r="K115" s="11">
        <v>0</v>
      </c>
      <c r="L115" s="11">
        <v>0</v>
      </c>
      <c r="M115" s="11">
        <v>472.69702138157891</v>
      </c>
      <c r="N115" s="11">
        <v>534.87719375000006</v>
      </c>
    </row>
    <row r="116" spans="2:14" x14ac:dyDescent="0.2">
      <c r="B116" s="13" t="s">
        <v>123</v>
      </c>
      <c r="C116" s="11">
        <v>10.590263157894737</v>
      </c>
      <c r="D116" s="11">
        <v>9.23</v>
      </c>
      <c r="E116" s="11">
        <v>83.176000000000002</v>
      </c>
      <c r="F116" s="11">
        <v>106.634</v>
      </c>
      <c r="G116" s="11">
        <v>179.96621875</v>
      </c>
      <c r="H116" s="11">
        <v>132.81884375000001</v>
      </c>
      <c r="I116" s="11">
        <v>0</v>
      </c>
      <c r="J116" s="11">
        <v>0</v>
      </c>
      <c r="K116" s="11">
        <v>187.86324578172079</v>
      </c>
      <c r="L116" s="11">
        <v>216.36336897258946</v>
      </c>
      <c r="M116" s="11">
        <v>461.5957276896155</v>
      </c>
      <c r="N116" s="11">
        <v>465.04621272258947</v>
      </c>
    </row>
    <row r="117" spans="2:14" x14ac:dyDescent="0.2">
      <c r="B117" s="13" t="s">
        <v>124</v>
      </c>
      <c r="C117" s="11">
        <v>19.113592233009708</v>
      </c>
      <c r="D117" s="11">
        <v>21.2040004730225</v>
      </c>
      <c r="E117" s="11">
        <v>63.829000000000001</v>
      </c>
      <c r="F117" s="11">
        <v>74.040999999999997</v>
      </c>
      <c r="G117" s="11">
        <v>178.65321875000001</v>
      </c>
      <c r="H117" s="11">
        <v>127.64009375000001</v>
      </c>
      <c r="I117" s="11">
        <v>181.54544999999999</v>
      </c>
      <c r="J117" s="11">
        <v>209.85468999999998</v>
      </c>
      <c r="K117" s="11">
        <v>0</v>
      </c>
      <c r="L117" s="11">
        <v>0</v>
      </c>
      <c r="M117" s="11">
        <v>443.14126098300972</v>
      </c>
      <c r="N117" s="11">
        <v>432.73978422302253</v>
      </c>
    </row>
    <row r="118" spans="2:14" x14ac:dyDescent="0.2">
      <c r="B118" s="13" t="s">
        <v>125</v>
      </c>
      <c r="C118" s="11">
        <v>14.159675675675675</v>
      </c>
      <c r="D118" s="11">
        <v>11.991000175476101</v>
      </c>
      <c r="E118" s="11">
        <v>68.372</v>
      </c>
      <c r="F118" s="11">
        <v>82.715000000000003</v>
      </c>
      <c r="G118" s="11">
        <v>189.85571874999999</v>
      </c>
      <c r="H118" s="11">
        <v>133.18384374999999</v>
      </c>
      <c r="I118" s="11">
        <v>186.245</v>
      </c>
      <c r="J118" s="11">
        <v>228.9366</v>
      </c>
      <c r="K118" s="11">
        <v>0</v>
      </c>
      <c r="L118" s="11">
        <v>0</v>
      </c>
      <c r="M118" s="11">
        <v>458.63239442567567</v>
      </c>
      <c r="N118" s="11">
        <v>456.8264439254761</v>
      </c>
    </row>
    <row r="119" spans="2:14" x14ac:dyDescent="0.2">
      <c r="B119" s="13" t="s">
        <v>126</v>
      </c>
      <c r="C119" s="11">
        <v>12.02921052631579</v>
      </c>
      <c r="D119" s="11">
        <v>12.32</v>
      </c>
      <c r="E119" s="11">
        <v>58.255000000000003</v>
      </c>
      <c r="F119" s="11">
        <v>72.004999999999995</v>
      </c>
      <c r="G119" s="11">
        <v>178.65196875000001</v>
      </c>
      <c r="H119" s="11">
        <v>128.96584375</v>
      </c>
      <c r="I119" s="11">
        <v>178.7373</v>
      </c>
      <c r="J119" s="11">
        <v>187.95305000000002</v>
      </c>
      <c r="K119" s="11">
        <v>0</v>
      </c>
      <c r="L119" s="11">
        <v>0</v>
      </c>
      <c r="M119" s="11">
        <v>427.67347927631579</v>
      </c>
      <c r="N119" s="11">
        <v>401.24389374999998</v>
      </c>
    </row>
    <row r="120" spans="2:14" x14ac:dyDescent="0.2">
      <c r="B120" s="13" t="s">
        <v>127</v>
      </c>
      <c r="C120" s="11">
        <v>23.525029871977239</v>
      </c>
      <c r="D120" s="11">
        <v>27.363000869751001</v>
      </c>
      <c r="E120" s="11">
        <v>67.515000000000001</v>
      </c>
      <c r="F120" s="11">
        <v>91.575999999999993</v>
      </c>
      <c r="G120" s="11">
        <v>197.60196875</v>
      </c>
      <c r="H120" s="11">
        <v>152.72721874999999</v>
      </c>
      <c r="I120" s="11">
        <v>170.93044999999998</v>
      </c>
      <c r="J120" s="11">
        <v>196.56470999999999</v>
      </c>
      <c r="K120" s="11">
        <v>0</v>
      </c>
      <c r="L120" s="11">
        <v>0</v>
      </c>
      <c r="M120" s="11">
        <v>459.57244862197717</v>
      </c>
      <c r="N120" s="11">
        <v>468.23092961975101</v>
      </c>
    </row>
    <row r="121" spans="2:14" x14ac:dyDescent="0.2">
      <c r="B121" s="13" t="s">
        <v>128</v>
      </c>
      <c r="C121" s="11">
        <v>16.149459459459461</v>
      </c>
      <c r="D121" s="11">
        <v>18.875080108642599</v>
      </c>
      <c r="E121" s="11">
        <v>127.173</v>
      </c>
      <c r="F121" s="11">
        <v>148.80000000000001</v>
      </c>
      <c r="G121" s="11">
        <v>197.60196875</v>
      </c>
      <c r="H121" s="11">
        <v>152.72721874999999</v>
      </c>
      <c r="I121" s="11">
        <v>217.03815</v>
      </c>
      <c r="J121" s="11">
        <v>267.64853999999997</v>
      </c>
      <c r="K121" s="11">
        <v>0</v>
      </c>
      <c r="L121" s="11">
        <v>0</v>
      </c>
      <c r="M121" s="11">
        <v>557.96257820945948</v>
      </c>
      <c r="N121" s="11">
        <v>588.05083885864258</v>
      </c>
    </row>
    <row r="122" spans="2:14" x14ac:dyDescent="0.2">
      <c r="B122" s="13" t="s">
        <v>129</v>
      </c>
      <c r="C122" s="11">
        <v>21.491324324324324</v>
      </c>
      <c r="D122" s="11">
        <v>22.686000823974599</v>
      </c>
      <c r="E122" s="11">
        <v>49.198</v>
      </c>
      <c r="F122" s="11">
        <v>53.485999999999997</v>
      </c>
      <c r="G122" s="11">
        <v>179.72096875</v>
      </c>
      <c r="H122" s="11">
        <v>129.54784375</v>
      </c>
      <c r="I122" s="11">
        <v>205.69553999999999</v>
      </c>
      <c r="J122" s="11">
        <v>250.85754</v>
      </c>
      <c r="K122" s="11">
        <v>0</v>
      </c>
      <c r="L122" s="11">
        <v>0</v>
      </c>
      <c r="M122" s="11">
        <v>456.10583307432432</v>
      </c>
      <c r="N122" s="11">
        <v>456.5773845739746</v>
      </c>
    </row>
    <row r="123" spans="2:14" x14ac:dyDescent="0.2">
      <c r="B123" s="13" t="s">
        <v>130</v>
      </c>
      <c r="C123" s="11">
        <v>6.36</v>
      </c>
      <c r="D123" s="11">
        <v>9.3249999999999993</v>
      </c>
      <c r="E123" s="11">
        <v>58.478999999999999</v>
      </c>
      <c r="F123" s="11">
        <v>67.150999999999996</v>
      </c>
      <c r="G123" s="11">
        <v>197.60196875</v>
      </c>
      <c r="H123" s="11">
        <v>152.72723575000001</v>
      </c>
      <c r="I123" s="11">
        <v>210.03804</v>
      </c>
      <c r="J123" s="11">
        <v>211.80785</v>
      </c>
      <c r="K123" s="11">
        <v>0</v>
      </c>
      <c r="L123" s="11">
        <v>0</v>
      </c>
      <c r="M123" s="11">
        <v>472.47900875000005</v>
      </c>
      <c r="N123" s="11">
        <v>441.01108575000001</v>
      </c>
    </row>
    <row r="124" spans="2:14" x14ac:dyDescent="0.2">
      <c r="B124" s="13" t="s">
        <v>131</v>
      </c>
      <c r="C124" s="11">
        <v>27.144918918918918</v>
      </c>
      <c r="D124" s="11">
        <v>20.586000442504901</v>
      </c>
      <c r="E124" s="11">
        <v>88.838999999999999</v>
      </c>
      <c r="F124" s="11">
        <v>100.45</v>
      </c>
      <c r="G124" s="11">
        <v>197.60196875</v>
      </c>
      <c r="H124" s="11">
        <v>152.72721874999999</v>
      </c>
      <c r="I124" s="11">
        <v>0</v>
      </c>
      <c r="J124" s="11">
        <v>0</v>
      </c>
      <c r="K124" s="11">
        <v>187.86324578172079</v>
      </c>
      <c r="L124" s="11">
        <v>216.36336897258946</v>
      </c>
      <c r="M124" s="11">
        <v>501.44913345063969</v>
      </c>
      <c r="N124" s="11">
        <v>490.12658816509435</v>
      </c>
    </row>
    <row r="125" spans="2:14" x14ac:dyDescent="0.2">
      <c r="B125" s="13" t="s">
        <v>132</v>
      </c>
      <c r="C125" s="11">
        <v>17.196052631578947</v>
      </c>
      <c r="D125" s="11">
        <v>14.72</v>
      </c>
      <c r="E125" s="11">
        <v>96.805000000000007</v>
      </c>
      <c r="F125" s="11">
        <v>121.15600000000001</v>
      </c>
      <c r="G125" s="11">
        <v>178.65196875000001</v>
      </c>
      <c r="H125" s="11">
        <v>128.96584375</v>
      </c>
      <c r="I125" s="11">
        <v>195.49742000000001</v>
      </c>
      <c r="J125" s="11">
        <v>259.76062999999999</v>
      </c>
      <c r="K125" s="11">
        <v>0</v>
      </c>
      <c r="L125" s="11">
        <v>0</v>
      </c>
      <c r="M125" s="11">
        <v>488.15044138157896</v>
      </c>
      <c r="N125" s="11">
        <v>524.60247374999994</v>
      </c>
    </row>
    <row r="126" spans="2:14" x14ac:dyDescent="0.2">
      <c r="B126" s="13" t="s">
        <v>133</v>
      </c>
      <c r="C126" s="11">
        <v>12.935810810810811</v>
      </c>
      <c r="D126" s="11">
        <v>12.7250003814697</v>
      </c>
      <c r="E126" s="11">
        <v>54.932000000000002</v>
      </c>
      <c r="F126" s="11">
        <v>71.721000000000004</v>
      </c>
      <c r="G126" s="11">
        <v>190.19571875</v>
      </c>
      <c r="H126" s="11">
        <v>153.09784375000001</v>
      </c>
      <c r="I126" s="11">
        <v>0</v>
      </c>
      <c r="J126" s="11">
        <v>0</v>
      </c>
      <c r="K126" s="11">
        <v>187.86324578172079</v>
      </c>
      <c r="L126" s="11">
        <v>216.36336897258946</v>
      </c>
      <c r="M126" s="11">
        <v>445.92677534253164</v>
      </c>
      <c r="N126" s="11">
        <v>453.90721310405917</v>
      </c>
    </row>
    <row r="127" spans="2:14" x14ac:dyDescent="0.2">
      <c r="B127" s="13" t="s">
        <v>134</v>
      </c>
      <c r="C127" s="11">
        <v>9.1505405405405398</v>
      </c>
      <c r="D127" s="11">
        <v>12.199999809265099</v>
      </c>
      <c r="E127" s="11">
        <v>82.522999999999996</v>
      </c>
      <c r="F127" s="11">
        <v>101.96599999999999</v>
      </c>
      <c r="G127" s="11">
        <v>195.98571874999999</v>
      </c>
      <c r="H127" s="11">
        <v>155.50785974999999</v>
      </c>
      <c r="I127" s="11">
        <v>199.85149999999999</v>
      </c>
      <c r="J127" s="11">
        <v>215.66785000000002</v>
      </c>
      <c r="K127" s="11">
        <v>0</v>
      </c>
      <c r="L127" s="11">
        <v>0</v>
      </c>
      <c r="M127" s="11">
        <v>487.51075929054048</v>
      </c>
      <c r="N127" s="11">
        <v>485.34170955926515</v>
      </c>
    </row>
    <row r="128" spans="2:14" x14ac:dyDescent="0.2">
      <c r="B128" s="13" t="s">
        <v>135</v>
      </c>
      <c r="C128" s="11">
        <v>16.93345945945946</v>
      </c>
      <c r="D128" s="11">
        <v>15.3520002365112</v>
      </c>
      <c r="E128" s="11">
        <v>77.322999999999993</v>
      </c>
      <c r="F128" s="11">
        <v>94.356999999999999</v>
      </c>
      <c r="G128" s="11">
        <v>197.60196875</v>
      </c>
      <c r="H128" s="11">
        <v>152.72721874999999</v>
      </c>
      <c r="I128" s="11">
        <v>183.47702380952381</v>
      </c>
      <c r="J128" s="11">
        <v>226.54672619047622</v>
      </c>
      <c r="K128" s="11">
        <v>0</v>
      </c>
      <c r="L128" s="11">
        <v>0</v>
      </c>
      <c r="M128" s="11">
        <v>475.33545201898329</v>
      </c>
      <c r="N128" s="11">
        <v>488.98294517698741</v>
      </c>
    </row>
    <row r="129" spans="1:14" x14ac:dyDescent="0.2">
      <c r="B129" s="13" t="s">
        <v>136</v>
      </c>
      <c r="C129" s="11">
        <v>23.351422815533979</v>
      </c>
      <c r="D129" s="11">
        <v>19.906000137329102</v>
      </c>
      <c r="E129" s="11">
        <v>91.263999999999996</v>
      </c>
      <c r="F129" s="11">
        <v>114.864</v>
      </c>
      <c r="G129" s="11">
        <v>180.64071874999999</v>
      </c>
      <c r="H129" s="11">
        <v>144.70503124999999</v>
      </c>
      <c r="I129" s="11">
        <v>219.26922999999999</v>
      </c>
      <c r="J129" s="11">
        <v>269.84487999999999</v>
      </c>
      <c r="K129" s="11">
        <v>0</v>
      </c>
      <c r="L129" s="11">
        <v>0</v>
      </c>
      <c r="M129" s="11">
        <v>514.52537156553399</v>
      </c>
      <c r="N129" s="11">
        <v>549.31991138732906</v>
      </c>
    </row>
    <row r="130" spans="1:14" x14ac:dyDescent="0.2">
      <c r="B130" s="13" t="s">
        <v>137</v>
      </c>
      <c r="C130" s="11">
        <v>14.369932038834952</v>
      </c>
      <c r="D130" s="11">
        <v>15.029000282287599</v>
      </c>
      <c r="E130" s="11">
        <v>76.867000000000004</v>
      </c>
      <c r="F130" s="11">
        <v>78.481999999999999</v>
      </c>
      <c r="G130" s="11">
        <v>188.21821875000001</v>
      </c>
      <c r="H130" s="11">
        <v>136.72403125</v>
      </c>
      <c r="I130" s="11">
        <v>216.98218</v>
      </c>
      <c r="J130" s="11">
        <v>270.19228000000004</v>
      </c>
      <c r="K130" s="11">
        <v>0</v>
      </c>
      <c r="L130" s="11">
        <v>0</v>
      </c>
      <c r="M130" s="11">
        <v>496.43733078883497</v>
      </c>
      <c r="N130" s="11">
        <v>500.4273115322876</v>
      </c>
    </row>
    <row r="131" spans="1:14" x14ac:dyDescent="0.2">
      <c r="B131" s="13" t="s">
        <v>138</v>
      </c>
      <c r="C131" s="11">
        <v>23.020770270270269</v>
      </c>
      <c r="D131" s="11">
        <v>29.906999588012699</v>
      </c>
      <c r="E131" s="11">
        <v>88.037999999999997</v>
      </c>
      <c r="F131" s="11">
        <v>92.757000000000005</v>
      </c>
      <c r="G131" s="11">
        <v>195.98571874999999</v>
      </c>
      <c r="H131" s="11">
        <v>155.50785675</v>
      </c>
      <c r="I131" s="11">
        <v>216.98218</v>
      </c>
      <c r="J131" s="11">
        <v>270.19228000000004</v>
      </c>
      <c r="K131" s="11">
        <v>0</v>
      </c>
      <c r="L131" s="11">
        <v>0</v>
      </c>
      <c r="M131" s="11">
        <v>524.02666902027022</v>
      </c>
      <c r="N131" s="11">
        <v>548.36413633801271</v>
      </c>
    </row>
    <row r="132" spans="1:14" x14ac:dyDescent="0.2">
      <c r="B132" s="13" t="s">
        <v>139</v>
      </c>
      <c r="C132" s="11">
        <v>23.020770270270269</v>
      </c>
      <c r="D132" s="11">
        <v>29.906999588012699</v>
      </c>
      <c r="E132" s="11">
        <v>86.126999999999995</v>
      </c>
      <c r="F132" s="11">
        <v>102.065</v>
      </c>
      <c r="G132" s="11">
        <v>195.98571874999999</v>
      </c>
      <c r="H132" s="11">
        <v>155.50785775</v>
      </c>
      <c r="I132" s="11">
        <v>216.98218</v>
      </c>
      <c r="J132" s="11">
        <v>270.19228000000004</v>
      </c>
      <c r="K132" s="11">
        <v>0</v>
      </c>
      <c r="L132" s="11">
        <v>0</v>
      </c>
      <c r="M132" s="11">
        <v>522.11566902027027</v>
      </c>
      <c r="N132" s="11">
        <v>557.67213733801282</v>
      </c>
    </row>
    <row r="133" spans="1:14" x14ac:dyDescent="0.2">
      <c r="B133" s="13" t="s">
        <v>140</v>
      </c>
      <c r="C133" s="11">
        <v>6.36</v>
      </c>
      <c r="D133" s="11">
        <v>9.3249999999999993</v>
      </c>
      <c r="E133" s="11">
        <v>63.414000000000001</v>
      </c>
      <c r="F133" s="11">
        <v>70.677999999999997</v>
      </c>
      <c r="G133" s="11">
        <v>197.60196875</v>
      </c>
      <c r="H133" s="11">
        <v>152.72721874999999</v>
      </c>
      <c r="I133" s="11">
        <v>210.03804</v>
      </c>
      <c r="J133" s="11">
        <v>211.80785</v>
      </c>
      <c r="K133" s="11">
        <v>0</v>
      </c>
      <c r="L133" s="11">
        <v>0</v>
      </c>
      <c r="M133" s="11">
        <v>477.41400874999999</v>
      </c>
      <c r="N133" s="11">
        <v>444.53806874999998</v>
      </c>
    </row>
    <row r="134" spans="1:14" x14ac:dyDescent="0.2">
      <c r="B134" s="13" t="s">
        <v>141</v>
      </c>
      <c r="C134" s="11">
        <v>14.426840682788052</v>
      </c>
      <c r="D134" s="11">
        <v>16.5100002288818</v>
      </c>
      <c r="E134" s="11">
        <v>56.484000000000002</v>
      </c>
      <c r="F134" s="11">
        <v>64.81</v>
      </c>
      <c r="G134" s="11">
        <v>195.98571874999999</v>
      </c>
      <c r="H134" s="11">
        <v>155.50786075000002</v>
      </c>
      <c r="I134" s="11">
        <v>199.85149999999999</v>
      </c>
      <c r="J134" s="11">
        <v>215.66785000000002</v>
      </c>
      <c r="K134" s="11">
        <v>0</v>
      </c>
      <c r="L134" s="11">
        <v>0</v>
      </c>
      <c r="M134" s="11">
        <v>466.74805943278801</v>
      </c>
      <c r="N134" s="11">
        <v>452.49571097888185</v>
      </c>
    </row>
    <row r="135" spans="1:14" x14ac:dyDescent="0.2">
      <c r="B135" s="13" t="s">
        <v>142</v>
      </c>
      <c r="C135" s="11">
        <v>16.149459459459461</v>
      </c>
      <c r="D135" s="11">
        <v>18.940000534057599</v>
      </c>
      <c r="E135" s="11">
        <v>65.016000000000005</v>
      </c>
      <c r="F135" s="11">
        <v>82.212999999999994</v>
      </c>
      <c r="G135" s="11">
        <v>180.03546875000001</v>
      </c>
      <c r="H135" s="11">
        <v>133.18840625000001</v>
      </c>
      <c r="I135" s="11">
        <v>177.04661999999999</v>
      </c>
      <c r="J135" s="11">
        <v>183.93285999999998</v>
      </c>
      <c r="K135" s="11">
        <v>0</v>
      </c>
      <c r="L135" s="11">
        <v>0</v>
      </c>
      <c r="M135" s="11">
        <v>438.24754820945941</v>
      </c>
      <c r="N135" s="11">
        <v>418.27426678405755</v>
      </c>
    </row>
    <row r="136" spans="1:14" x14ac:dyDescent="0.2">
      <c r="B136" s="13" t="s">
        <v>143</v>
      </c>
      <c r="C136" s="11">
        <v>10.797842105263159</v>
      </c>
      <c r="D136" s="11">
        <v>10.851000000000001</v>
      </c>
      <c r="E136" s="11">
        <v>60.302</v>
      </c>
      <c r="F136" s="11">
        <v>74.272999999999996</v>
      </c>
      <c r="G136" s="11">
        <v>178.65196875000001</v>
      </c>
      <c r="H136" s="11">
        <v>128.96584375</v>
      </c>
      <c r="I136" s="11">
        <v>171.20644000000001</v>
      </c>
      <c r="J136" s="11">
        <v>180.04198000000002</v>
      </c>
      <c r="K136" s="11">
        <v>0</v>
      </c>
      <c r="L136" s="11">
        <v>0</v>
      </c>
      <c r="M136" s="11">
        <v>420.95825085526315</v>
      </c>
      <c r="N136" s="11">
        <v>394.13182375000002</v>
      </c>
    </row>
    <row r="137" spans="1:14" x14ac:dyDescent="0.2">
      <c r="B137" s="13" t="s">
        <v>144</v>
      </c>
      <c r="C137" s="11">
        <v>13.598157894736842</v>
      </c>
      <c r="D137" s="11">
        <v>14.16</v>
      </c>
      <c r="E137" s="11">
        <v>55.369</v>
      </c>
      <c r="F137" s="11">
        <v>56.07</v>
      </c>
      <c r="G137" s="11">
        <v>176.42571874999999</v>
      </c>
      <c r="H137" s="11">
        <v>124.51446875000001</v>
      </c>
      <c r="I137" s="11">
        <v>173.00519999999997</v>
      </c>
      <c r="J137" s="11">
        <v>186.24692999999999</v>
      </c>
      <c r="K137" s="11">
        <v>0</v>
      </c>
      <c r="L137" s="11">
        <v>0</v>
      </c>
      <c r="M137" s="11">
        <v>418.39807664473676</v>
      </c>
      <c r="N137" s="11">
        <v>380.99139875000003</v>
      </c>
    </row>
    <row r="138" spans="1:14" x14ac:dyDescent="0.2">
      <c r="B138" s="13" t="s">
        <v>145</v>
      </c>
      <c r="C138" s="11">
        <v>23.020770270270269</v>
      </c>
      <c r="D138" s="11">
        <v>29.906999588012699</v>
      </c>
      <c r="E138" s="11">
        <v>86.965999999999994</v>
      </c>
      <c r="F138" s="11">
        <v>111.32299999999999</v>
      </c>
      <c r="G138" s="11">
        <v>195.98571874999999</v>
      </c>
      <c r="H138" s="11">
        <v>155.50785575</v>
      </c>
      <c r="I138" s="11">
        <v>199.85149999999999</v>
      </c>
      <c r="J138" s="11">
        <v>215.66785000000002</v>
      </c>
      <c r="K138" s="11">
        <v>0</v>
      </c>
      <c r="L138" s="11">
        <v>0</v>
      </c>
      <c r="M138" s="11">
        <v>505.82398902027023</v>
      </c>
      <c r="N138" s="11">
        <v>512.40570533801269</v>
      </c>
    </row>
    <row r="139" spans="1:14" x14ac:dyDescent="0.2">
      <c r="B139" s="13" t="s">
        <v>146</v>
      </c>
      <c r="C139" s="11">
        <v>18.221499999999999</v>
      </c>
      <c r="D139" s="11">
        <v>16.1219997406006</v>
      </c>
      <c r="E139" s="11">
        <v>99.526250000000005</v>
      </c>
      <c r="F139" s="11">
        <v>111.49375000000001</v>
      </c>
      <c r="G139" s="11">
        <v>187.64659374999999</v>
      </c>
      <c r="H139" s="11">
        <v>133.43734375</v>
      </c>
      <c r="I139" s="11">
        <v>166.90060999999997</v>
      </c>
      <c r="J139" s="11">
        <v>205.50060999999999</v>
      </c>
      <c r="K139" s="11">
        <v>0</v>
      </c>
      <c r="L139" s="11">
        <v>0</v>
      </c>
      <c r="M139" s="11">
        <v>472.29495374999993</v>
      </c>
      <c r="N139" s="11">
        <v>466.55370349060058</v>
      </c>
    </row>
    <row r="140" spans="1:14" x14ac:dyDescent="0.2">
      <c r="B140" s="13" t="s">
        <v>147</v>
      </c>
      <c r="C140" s="11">
        <v>15.360162162162162</v>
      </c>
      <c r="D140" s="11">
        <v>16.605960845947301</v>
      </c>
      <c r="E140" s="11">
        <v>60.261000000000003</v>
      </c>
      <c r="F140" s="11">
        <v>85.108000000000004</v>
      </c>
      <c r="G140" s="11">
        <v>175.73446874999999</v>
      </c>
      <c r="H140" s="11">
        <v>129.83440625</v>
      </c>
      <c r="I140" s="11">
        <v>179.28927999999999</v>
      </c>
      <c r="J140" s="11">
        <v>203.22128000000001</v>
      </c>
      <c r="K140" s="11">
        <v>0</v>
      </c>
      <c r="L140" s="11">
        <v>0</v>
      </c>
      <c r="M140" s="11">
        <v>430.64491091216212</v>
      </c>
      <c r="N140" s="11">
        <v>434.76964709594733</v>
      </c>
    </row>
    <row r="141" spans="1:14" x14ac:dyDescent="0.2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1"/>
      <c r="N141" s="11"/>
    </row>
    <row r="142" spans="1:14" x14ac:dyDescent="0.2">
      <c r="A142" s="14" t="s">
        <v>148</v>
      </c>
      <c r="B142" s="13" t="s">
        <v>149</v>
      </c>
      <c r="C142" s="11">
        <v>24.71204854368932</v>
      </c>
      <c r="D142" s="11">
        <v>27.184000000000001</v>
      </c>
      <c r="E142" s="11">
        <v>96.105000000000004</v>
      </c>
      <c r="F142" s="11">
        <v>110.279</v>
      </c>
      <c r="G142" s="11">
        <v>197.60196875</v>
      </c>
      <c r="H142" s="11">
        <v>152.72721874999999</v>
      </c>
      <c r="I142" s="11">
        <v>0</v>
      </c>
      <c r="J142" s="11">
        <v>0</v>
      </c>
      <c r="K142" s="11">
        <v>187.86324578172079</v>
      </c>
      <c r="L142" s="11">
        <v>216.36336897258946</v>
      </c>
      <c r="M142" s="11">
        <v>506.28226307541013</v>
      </c>
      <c r="N142" s="11">
        <v>506.55358772258944</v>
      </c>
    </row>
    <row r="143" spans="1:14" x14ac:dyDescent="0.2">
      <c r="B143" s="13" t="s">
        <v>150</v>
      </c>
      <c r="C143" s="11">
        <v>31.527999999999999</v>
      </c>
      <c r="D143" s="11">
        <v>23.856000900268601</v>
      </c>
      <c r="E143" s="11">
        <v>45.68</v>
      </c>
      <c r="F143" s="11">
        <v>60.72</v>
      </c>
      <c r="G143" s="11">
        <v>171.27321875000001</v>
      </c>
      <c r="H143" s="11">
        <v>117.32696875000001</v>
      </c>
      <c r="I143" s="11">
        <v>169.73964000000001</v>
      </c>
      <c r="J143" s="11">
        <v>177.40173999999999</v>
      </c>
      <c r="K143" s="11">
        <v>0</v>
      </c>
      <c r="L143" s="11">
        <v>0</v>
      </c>
      <c r="M143" s="11">
        <v>418.22085875000005</v>
      </c>
      <c r="N143" s="11">
        <v>379.30470965026859</v>
      </c>
    </row>
    <row r="144" spans="1:14" x14ac:dyDescent="0.2">
      <c r="B144" s="13" t="s">
        <v>151</v>
      </c>
      <c r="C144" s="11">
        <v>28.300774193548385</v>
      </c>
      <c r="D144" s="11">
        <v>20.459999084472699</v>
      </c>
      <c r="E144" s="11">
        <v>69.86</v>
      </c>
      <c r="F144" s="11">
        <v>79.89</v>
      </c>
      <c r="G144" s="11">
        <v>192.93209375000001</v>
      </c>
      <c r="H144" s="11">
        <v>140.95821874999999</v>
      </c>
      <c r="I144" s="11">
        <v>0</v>
      </c>
      <c r="J144" s="11">
        <v>0</v>
      </c>
      <c r="K144" s="11">
        <v>187.86324578172079</v>
      </c>
      <c r="L144" s="11">
        <v>216.36336897258946</v>
      </c>
      <c r="M144" s="11">
        <v>478.95611372526923</v>
      </c>
      <c r="N144" s="11">
        <v>457.67158680706211</v>
      </c>
    </row>
    <row r="145" spans="1:14" x14ac:dyDescent="0.2">
      <c r="B145" s="13" t="s">
        <v>152</v>
      </c>
      <c r="C145" s="11">
        <v>19.022243243243242</v>
      </c>
      <c r="D145" s="11">
        <v>25.546900000000001</v>
      </c>
      <c r="E145" s="11">
        <v>84.87</v>
      </c>
      <c r="F145" s="11">
        <v>96.718999999999994</v>
      </c>
      <c r="G145" s="11">
        <v>175.05446875000001</v>
      </c>
      <c r="H145" s="11">
        <v>124.77503125</v>
      </c>
      <c r="I145" s="11">
        <v>181.82723000000001</v>
      </c>
      <c r="J145" s="11">
        <v>217.23308</v>
      </c>
      <c r="K145" s="11">
        <v>0</v>
      </c>
      <c r="L145" s="11">
        <v>0</v>
      </c>
      <c r="M145" s="11">
        <v>460.77394199324328</v>
      </c>
      <c r="N145" s="11">
        <v>464.27401124999994</v>
      </c>
    </row>
    <row r="146" spans="1:14" x14ac:dyDescent="0.2">
      <c r="B146" s="13" t="s">
        <v>153</v>
      </c>
      <c r="C146" s="11">
        <v>19.148702702702703</v>
      </c>
      <c r="D146" s="11">
        <v>25.882300000000004</v>
      </c>
      <c r="E146" s="11">
        <v>88.59</v>
      </c>
      <c r="F146" s="11">
        <v>99.218999999999994</v>
      </c>
      <c r="G146" s="11">
        <v>163.47806250000002</v>
      </c>
      <c r="H146" s="11">
        <v>126.08618749999999</v>
      </c>
      <c r="I146" s="11">
        <v>184.07182</v>
      </c>
      <c r="J146" s="11">
        <v>205.78046000000001</v>
      </c>
      <c r="K146" s="11">
        <v>0</v>
      </c>
      <c r="L146" s="11">
        <v>0</v>
      </c>
      <c r="M146" s="11">
        <v>455.28858520270273</v>
      </c>
      <c r="N146" s="11">
        <v>456.96794749999998</v>
      </c>
    </row>
    <row r="147" spans="1:14" x14ac:dyDescent="0.2">
      <c r="B147" s="13" t="s">
        <v>154</v>
      </c>
      <c r="C147" s="11">
        <v>12.805783783783783</v>
      </c>
      <c r="D147" s="11">
        <v>15.835000000000001</v>
      </c>
      <c r="E147" s="11">
        <v>86.2</v>
      </c>
      <c r="F147" s="11">
        <v>90.567999999999998</v>
      </c>
      <c r="G147" s="11">
        <v>183.30306250000004</v>
      </c>
      <c r="H147" s="11">
        <v>145.07893749999999</v>
      </c>
      <c r="I147" s="11">
        <v>192.31099</v>
      </c>
      <c r="J147" s="11">
        <v>231.97056000000003</v>
      </c>
      <c r="K147" s="11">
        <v>0</v>
      </c>
      <c r="L147" s="11">
        <v>0</v>
      </c>
      <c r="M147" s="11">
        <v>474.61983628378385</v>
      </c>
      <c r="N147" s="11">
        <v>483.45249750000005</v>
      </c>
    </row>
    <row r="148" spans="1:14" x14ac:dyDescent="0.2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1"/>
      <c r="N148" s="11"/>
    </row>
    <row r="149" spans="1:14" x14ac:dyDescent="0.2">
      <c r="A149" s="14" t="s">
        <v>155</v>
      </c>
      <c r="B149" s="13" t="s">
        <v>156</v>
      </c>
      <c r="C149" s="11">
        <v>22.356337837837838</v>
      </c>
      <c r="D149" s="11">
        <v>20.270500183105501</v>
      </c>
      <c r="E149" s="11">
        <v>103.334</v>
      </c>
      <c r="F149" s="11">
        <v>125.592</v>
      </c>
      <c r="G149" s="11">
        <v>168.45431250000004</v>
      </c>
      <c r="H149" s="11">
        <v>124.1874375</v>
      </c>
      <c r="I149" s="11">
        <v>225.58227929999998</v>
      </c>
      <c r="J149" s="11">
        <v>272.59512999999998</v>
      </c>
      <c r="K149" s="11">
        <v>0</v>
      </c>
      <c r="L149" s="11">
        <v>0</v>
      </c>
      <c r="M149" s="11">
        <v>519.72692963783788</v>
      </c>
      <c r="N149" s="11">
        <v>542.64506768310548</v>
      </c>
    </row>
    <row r="150" spans="1:14" x14ac:dyDescent="0.2">
      <c r="B150" s="13" t="s">
        <v>157</v>
      </c>
      <c r="C150" s="11">
        <v>14.708148648648649</v>
      </c>
      <c r="D150" s="11">
        <v>14.9825</v>
      </c>
      <c r="E150" s="11">
        <v>86.15</v>
      </c>
      <c r="F150" s="11">
        <v>87.938000000000002</v>
      </c>
      <c r="G150" s="11">
        <v>159.57453750000005</v>
      </c>
      <c r="H150" s="11">
        <v>119.0895</v>
      </c>
      <c r="I150" s="11">
        <v>167.27117000000001</v>
      </c>
      <c r="J150" s="11">
        <v>182.22094999999999</v>
      </c>
      <c r="K150" s="11">
        <v>0</v>
      </c>
      <c r="L150" s="11">
        <v>0</v>
      </c>
      <c r="M150" s="11">
        <v>427.7038561486487</v>
      </c>
      <c r="N150" s="11">
        <v>404.23095000000001</v>
      </c>
    </row>
    <row r="151" spans="1:14" x14ac:dyDescent="0.2">
      <c r="B151" s="13" t="s">
        <v>158</v>
      </c>
      <c r="C151" s="11">
        <v>37.785066666666665</v>
      </c>
      <c r="D151" s="11">
        <v>41.548000335693402</v>
      </c>
      <c r="E151" s="11">
        <v>100.315</v>
      </c>
      <c r="F151" s="11">
        <v>107.33499999999999</v>
      </c>
      <c r="G151" s="11">
        <v>168.32931250000004</v>
      </c>
      <c r="H151" s="11">
        <v>115.5161875</v>
      </c>
      <c r="I151" s="11">
        <v>0</v>
      </c>
      <c r="J151" s="11">
        <v>0</v>
      </c>
      <c r="K151" s="11">
        <v>187.86324578172079</v>
      </c>
      <c r="L151" s="11">
        <v>216.36336897258946</v>
      </c>
      <c r="M151" s="11">
        <v>494.29262494838747</v>
      </c>
      <c r="N151" s="11">
        <v>480.76255680828285</v>
      </c>
    </row>
    <row r="152" spans="1:14" x14ac:dyDescent="0.2">
      <c r="B152" s="13" t="s">
        <v>159</v>
      </c>
      <c r="C152" s="11">
        <v>22.203081081081081</v>
      </c>
      <c r="D152" s="11">
        <v>25.0090007781982</v>
      </c>
      <c r="E152" s="11">
        <v>85.605000000000004</v>
      </c>
      <c r="F152" s="11">
        <v>98.36</v>
      </c>
      <c r="G152" s="11">
        <v>167.33681250000004</v>
      </c>
      <c r="H152" s="11">
        <v>128.93243749999999</v>
      </c>
      <c r="I152" s="11">
        <v>147.84957999999997</v>
      </c>
      <c r="J152" s="11">
        <v>154.56791000000001</v>
      </c>
      <c r="K152" s="11">
        <v>0</v>
      </c>
      <c r="L152" s="11">
        <v>0</v>
      </c>
      <c r="M152" s="11">
        <v>422.99447358108114</v>
      </c>
      <c r="N152" s="11">
        <v>406.86934827819823</v>
      </c>
    </row>
    <row r="153" spans="1:14" x14ac:dyDescent="0.2">
      <c r="B153" s="13" t="s">
        <v>160</v>
      </c>
      <c r="C153" s="11">
        <v>22.539135135135133</v>
      </c>
      <c r="D153" s="11">
        <v>25.1149997711182</v>
      </c>
      <c r="E153" s="11">
        <v>165.928</v>
      </c>
      <c r="F153" s="11">
        <v>176.71299999999999</v>
      </c>
      <c r="G153" s="11">
        <v>168.32931250000004</v>
      </c>
      <c r="H153" s="11">
        <v>115.5161875</v>
      </c>
      <c r="I153" s="11">
        <v>0</v>
      </c>
      <c r="J153" s="11">
        <v>0</v>
      </c>
      <c r="K153" s="11">
        <v>187.86324578172079</v>
      </c>
      <c r="L153" s="11">
        <v>216.36336897258946</v>
      </c>
      <c r="M153" s="11">
        <v>544.65969341685593</v>
      </c>
      <c r="N153" s="11">
        <v>533.70755624370759</v>
      </c>
    </row>
    <row r="154" spans="1:14" x14ac:dyDescent="0.2">
      <c r="B154" s="13" t="s">
        <v>161</v>
      </c>
      <c r="C154" s="11">
        <v>26.166324324324322</v>
      </c>
      <c r="D154" s="11">
        <v>36.669998168945298</v>
      </c>
      <c r="E154" s="11">
        <v>95.268360000000001</v>
      </c>
      <c r="F154" s="11">
        <v>110.83499999999999</v>
      </c>
      <c r="G154" s="11">
        <v>168.32931250000004</v>
      </c>
      <c r="H154" s="11">
        <v>115.5161875</v>
      </c>
      <c r="I154" s="11">
        <v>217.89314000000002</v>
      </c>
      <c r="J154" s="11">
        <v>253.55568</v>
      </c>
      <c r="K154" s="11">
        <v>0</v>
      </c>
      <c r="L154" s="11">
        <v>0</v>
      </c>
      <c r="M154" s="11">
        <v>507.65713682432437</v>
      </c>
      <c r="N154" s="11">
        <v>516.57686566894529</v>
      </c>
    </row>
    <row r="155" spans="1:14" x14ac:dyDescent="0.2">
      <c r="B155" s="13" t="s">
        <v>162</v>
      </c>
      <c r="C155" s="11">
        <v>23.732272727272729</v>
      </c>
      <c r="D155" s="11">
        <v>22.788999557495099</v>
      </c>
      <c r="E155" s="11">
        <v>113.41500000000001</v>
      </c>
      <c r="F155" s="11">
        <v>127.09</v>
      </c>
      <c r="G155" s="11">
        <v>168.32931250000004</v>
      </c>
      <c r="H155" s="11">
        <v>115.5161875</v>
      </c>
      <c r="I155" s="11">
        <v>0</v>
      </c>
      <c r="J155" s="11">
        <v>0</v>
      </c>
      <c r="K155" s="11">
        <v>187.86324578172079</v>
      </c>
      <c r="L155" s="11">
        <v>216.36336897258946</v>
      </c>
      <c r="M155" s="11">
        <v>493.33983100899354</v>
      </c>
      <c r="N155" s="11">
        <v>481.75855603008455</v>
      </c>
    </row>
    <row r="156" spans="1:14" x14ac:dyDescent="0.2">
      <c r="B156" s="13" t="s">
        <v>163</v>
      </c>
      <c r="C156" s="11">
        <v>23.211515151515151</v>
      </c>
      <c r="D156" s="11">
        <v>22.804000854492202</v>
      </c>
      <c r="E156" s="11">
        <v>127.15</v>
      </c>
      <c r="F156" s="11">
        <v>151.36000000000001</v>
      </c>
      <c r="G156" s="11">
        <v>168.32931250000004</v>
      </c>
      <c r="H156" s="11">
        <v>115.5161875</v>
      </c>
      <c r="I156" s="11">
        <v>200.2954</v>
      </c>
      <c r="J156" s="11">
        <v>224.31618</v>
      </c>
      <c r="K156" s="11">
        <v>0</v>
      </c>
      <c r="L156" s="11">
        <v>0</v>
      </c>
      <c r="M156" s="11">
        <v>518.98622765151515</v>
      </c>
      <c r="N156" s="11">
        <v>513.99636835449223</v>
      </c>
    </row>
    <row r="157" spans="1:14" x14ac:dyDescent="0.2">
      <c r="B157" s="13" t="s">
        <v>164</v>
      </c>
      <c r="C157" s="11">
        <v>20.863787878787878</v>
      </c>
      <c r="D157" s="11">
        <v>20.173999786376999</v>
      </c>
      <c r="E157" s="11">
        <v>120.23699999999999</v>
      </c>
      <c r="F157" s="11">
        <v>128.65700000000001</v>
      </c>
      <c r="G157" s="11">
        <v>168.32931250000004</v>
      </c>
      <c r="H157" s="11">
        <v>115.5161875</v>
      </c>
      <c r="I157" s="11">
        <v>197.35214999999999</v>
      </c>
      <c r="J157" s="11">
        <v>252.01167999999998</v>
      </c>
      <c r="K157" s="11">
        <v>0</v>
      </c>
      <c r="L157" s="11">
        <v>0</v>
      </c>
      <c r="M157" s="11">
        <v>506.78225037878792</v>
      </c>
      <c r="N157" s="11">
        <v>516.35886728637695</v>
      </c>
    </row>
    <row r="158" spans="1:14" x14ac:dyDescent="0.2">
      <c r="B158" s="13" t="s">
        <v>165</v>
      </c>
      <c r="C158" s="11">
        <v>19.208554054054055</v>
      </c>
      <c r="D158" s="11">
        <v>17.053099999999997</v>
      </c>
      <c r="E158" s="11">
        <v>64.897000000000006</v>
      </c>
      <c r="F158" s="11">
        <v>73.753</v>
      </c>
      <c r="G158" s="11">
        <v>159.28334375000003</v>
      </c>
      <c r="H158" s="11">
        <v>117.99678125</v>
      </c>
      <c r="I158" s="11">
        <v>168.26126000000002</v>
      </c>
      <c r="J158" s="11">
        <v>183.61827</v>
      </c>
      <c r="K158" s="11">
        <v>0</v>
      </c>
      <c r="L158" s="11">
        <v>0</v>
      </c>
      <c r="M158" s="11">
        <v>411.65015780405412</v>
      </c>
      <c r="N158" s="11">
        <v>392.42115124999998</v>
      </c>
    </row>
    <row r="159" spans="1:14" x14ac:dyDescent="0.2">
      <c r="B159" s="13" t="s">
        <v>166</v>
      </c>
      <c r="C159" s="11">
        <v>21.255014935988619</v>
      </c>
      <c r="D159" s="11">
        <v>22.454999923706101</v>
      </c>
      <c r="E159" s="11">
        <v>61.277200000000001</v>
      </c>
      <c r="F159" s="11">
        <v>70.206000000000003</v>
      </c>
      <c r="G159" s="11">
        <v>142.20681250000004</v>
      </c>
      <c r="H159" s="11">
        <v>100.74493750000001</v>
      </c>
      <c r="I159" s="11">
        <v>171.48435999999998</v>
      </c>
      <c r="J159" s="11">
        <v>184.20692000000003</v>
      </c>
      <c r="K159" s="11">
        <v>0</v>
      </c>
      <c r="L159" s="11">
        <v>0</v>
      </c>
      <c r="M159" s="11">
        <v>396.22338743598863</v>
      </c>
      <c r="N159" s="11">
        <v>377.61285742370615</v>
      </c>
    </row>
    <row r="160" spans="1:14" x14ac:dyDescent="0.2">
      <c r="B160" s="13" t="s">
        <v>167</v>
      </c>
      <c r="C160" s="11">
        <v>20.019781553398058</v>
      </c>
      <c r="D160" s="11">
        <v>19.9899997711182</v>
      </c>
      <c r="E160" s="11">
        <v>109.491</v>
      </c>
      <c r="F160" s="11">
        <v>121.17700000000001</v>
      </c>
      <c r="G160" s="11">
        <v>164.06368750000004</v>
      </c>
      <c r="H160" s="11">
        <v>126.1593125</v>
      </c>
      <c r="I160" s="11">
        <v>188.77330000000001</v>
      </c>
      <c r="J160" s="11">
        <v>213.23025999999999</v>
      </c>
      <c r="K160" s="11">
        <v>0</v>
      </c>
      <c r="L160" s="11">
        <v>0</v>
      </c>
      <c r="M160" s="11">
        <v>482.34776905339811</v>
      </c>
      <c r="N160" s="11">
        <v>480.55657227111823</v>
      </c>
    </row>
    <row r="161" spans="2:14" x14ac:dyDescent="0.2">
      <c r="B161" s="13" t="s">
        <v>168</v>
      </c>
      <c r="C161" s="11">
        <v>30.37362162162162</v>
      </c>
      <c r="D161" s="11">
        <v>26.924999237060501</v>
      </c>
      <c r="E161" s="11">
        <v>122.642</v>
      </c>
      <c r="F161" s="11">
        <v>145.44399999999999</v>
      </c>
      <c r="G161" s="11">
        <v>162.04993750000003</v>
      </c>
      <c r="H161" s="11">
        <v>124.3893125</v>
      </c>
      <c r="I161" s="11">
        <v>169.59875</v>
      </c>
      <c r="J161" s="11">
        <v>169.59875</v>
      </c>
      <c r="K161" s="11">
        <v>0</v>
      </c>
      <c r="L161" s="11">
        <v>0</v>
      </c>
      <c r="M161" s="11">
        <v>484.66430912162161</v>
      </c>
      <c r="N161" s="11">
        <v>466.35706173706046</v>
      </c>
    </row>
    <row r="162" spans="2:14" x14ac:dyDescent="0.2">
      <c r="B162" s="13" t="s">
        <v>169</v>
      </c>
      <c r="C162" s="11">
        <v>12.218368421052631</v>
      </c>
      <c r="D162" s="11">
        <v>12.543999671936</v>
      </c>
      <c r="E162" s="11">
        <v>93.28</v>
      </c>
      <c r="F162" s="11">
        <v>108.85</v>
      </c>
      <c r="G162" s="11">
        <v>164.37056250000003</v>
      </c>
      <c r="H162" s="11">
        <v>120.10368750000001</v>
      </c>
      <c r="I162" s="11">
        <v>168.99080000000001</v>
      </c>
      <c r="J162" s="11">
        <v>189.25773000000001</v>
      </c>
      <c r="K162" s="11">
        <v>0</v>
      </c>
      <c r="L162" s="11">
        <v>0</v>
      </c>
      <c r="M162" s="11">
        <v>438.85973092105269</v>
      </c>
      <c r="N162" s="11">
        <v>430.75541717193602</v>
      </c>
    </row>
    <row r="163" spans="2:14" x14ac:dyDescent="0.2">
      <c r="B163" s="13" t="s">
        <v>170</v>
      </c>
      <c r="C163" s="11">
        <v>16.452972972972972</v>
      </c>
      <c r="D163" s="11">
        <v>20.309999999999999</v>
      </c>
      <c r="E163" s="11">
        <v>127.79600000000001</v>
      </c>
      <c r="F163" s="11">
        <v>144.41</v>
      </c>
      <c r="G163" s="11">
        <v>168.32931250000004</v>
      </c>
      <c r="H163" s="11">
        <v>115.5161875</v>
      </c>
      <c r="I163" s="11">
        <v>0</v>
      </c>
      <c r="J163" s="11">
        <v>0</v>
      </c>
      <c r="K163" s="11">
        <v>187.86324578172079</v>
      </c>
      <c r="L163" s="11">
        <v>216.36336897258946</v>
      </c>
      <c r="M163" s="11">
        <v>500.44153125469381</v>
      </c>
      <c r="N163" s="11">
        <v>496.59955647258948</v>
      </c>
    </row>
    <row r="164" spans="2:14" x14ac:dyDescent="0.2">
      <c r="B164" s="13" t="s">
        <v>171</v>
      </c>
      <c r="C164" s="11">
        <v>28.248648648648651</v>
      </c>
      <c r="D164" s="11">
        <v>28.236000061035199</v>
      </c>
      <c r="E164" s="11">
        <v>87.037499999999994</v>
      </c>
      <c r="F164" s="11">
        <v>94.013999999999996</v>
      </c>
      <c r="G164" s="11">
        <v>167.33681250000004</v>
      </c>
      <c r="H164" s="11">
        <v>128.93243749999999</v>
      </c>
      <c r="I164" s="11">
        <v>207.25884000000002</v>
      </c>
      <c r="J164" s="11">
        <v>259.12759</v>
      </c>
      <c r="K164" s="11">
        <v>0</v>
      </c>
      <c r="L164" s="11">
        <v>0</v>
      </c>
      <c r="M164" s="11">
        <v>489.88180114864872</v>
      </c>
      <c r="N164" s="11">
        <v>510.31002756103521</v>
      </c>
    </row>
    <row r="165" spans="2:14" x14ac:dyDescent="0.2">
      <c r="B165" s="13" t="s">
        <v>172</v>
      </c>
      <c r="C165" s="11">
        <v>23.696969696969695</v>
      </c>
      <c r="D165" s="11">
        <v>26.577000000000002</v>
      </c>
      <c r="E165" s="11">
        <v>122.505</v>
      </c>
      <c r="F165" s="11">
        <v>132.30000000000001</v>
      </c>
      <c r="G165" s="11">
        <v>167.33681250000004</v>
      </c>
      <c r="H165" s="11">
        <v>128.93243749999999</v>
      </c>
      <c r="I165" s="11">
        <v>0</v>
      </c>
      <c r="J165" s="11">
        <v>0</v>
      </c>
      <c r="K165" s="11">
        <v>187.86324578172079</v>
      </c>
      <c r="L165" s="11">
        <v>216.36336897258946</v>
      </c>
      <c r="M165" s="11">
        <v>501.40202797869051</v>
      </c>
      <c r="N165" s="11">
        <v>504.17280647258946</v>
      </c>
    </row>
    <row r="166" spans="2:14" x14ac:dyDescent="0.2">
      <c r="B166" s="13" t="s">
        <v>173</v>
      </c>
      <c r="C166" s="11">
        <v>19.936</v>
      </c>
      <c r="D166" s="11">
        <v>20.780000686645501</v>
      </c>
      <c r="E166" s="11">
        <v>83.725999999999999</v>
      </c>
      <c r="F166" s="11">
        <v>90.43</v>
      </c>
      <c r="G166" s="11">
        <v>167.88181250000002</v>
      </c>
      <c r="H166" s="11">
        <v>128.4236875</v>
      </c>
      <c r="I166" s="11">
        <v>183.17250000000001</v>
      </c>
      <c r="J166" s="11">
        <v>178.155</v>
      </c>
      <c r="K166" s="11">
        <v>0</v>
      </c>
      <c r="L166" s="11">
        <v>0</v>
      </c>
      <c r="M166" s="11">
        <v>454.71631250000007</v>
      </c>
      <c r="N166" s="11">
        <v>417.78868818664552</v>
      </c>
    </row>
    <row r="167" spans="2:14" x14ac:dyDescent="0.2">
      <c r="B167" s="13" t="s">
        <v>174</v>
      </c>
      <c r="C167" s="11">
        <v>16.996824324324322</v>
      </c>
      <c r="D167" s="11">
        <v>18.940999999999999</v>
      </c>
      <c r="E167" s="11">
        <v>77.106999999999999</v>
      </c>
      <c r="F167" s="11">
        <v>88.67501</v>
      </c>
      <c r="G167" s="11">
        <v>161.02881250000002</v>
      </c>
      <c r="H167" s="11">
        <v>118.0241875</v>
      </c>
      <c r="I167" s="11">
        <v>216.46879999999999</v>
      </c>
      <c r="J167" s="11">
        <v>257.70132000000001</v>
      </c>
      <c r="K167" s="11">
        <v>0</v>
      </c>
      <c r="L167" s="11">
        <v>0</v>
      </c>
      <c r="M167" s="11">
        <v>471.60143682432431</v>
      </c>
      <c r="N167" s="11">
        <v>483.34151750000001</v>
      </c>
    </row>
    <row r="168" spans="2:14" x14ac:dyDescent="0.2">
      <c r="B168" s="13" t="s">
        <v>175</v>
      </c>
      <c r="C168" s="11">
        <v>17.05</v>
      </c>
      <c r="D168" s="11">
        <v>22.5060005187988</v>
      </c>
      <c r="E168" s="11">
        <v>74.040000000000006</v>
      </c>
      <c r="F168" s="11">
        <v>81.459999999999994</v>
      </c>
      <c r="G168" s="11">
        <v>167.33681250000004</v>
      </c>
      <c r="H168" s="11">
        <v>128.93243749999999</v>
      </c>
      <c r="I168" s="11">
        <v>214.23</v>
      </c>
      <c r="J168" s="11">
        <v>277.4375</v>
      </c>
      <c r="K168" s="11">
        <v>0</v>
      </c>
      <c r="L168" s="11">
        <v>0</v>
      </c>
      <c r="M168" s="11">
        <v>472.6568125</v>
      </c>
      <c r="N168" s="11">
        <v>510.3359380187988</v>
      </c>
    </row>
    <row r="169" spans="2:14" x14ac:dyDescent="0.2">
      <c r="B169" s="13" t="s">
        <v>176</v>
      </c>
      <c r="C169" s="11">
        <v>13.483621621621621</v>
      </c>
      <c r="D169" s="11">
        <v>12.7265</v>
      </c>
      <c r="E169" s="11">
        <v>131.321</v>
      </c>
      <c r="F169" s="11">
        <v>131.321</v>
      </c>
      <c r="G169" s="11">
        <v>167.33681250000004</v>
      </c>
      <c r="H169" s="11">
        <v>128.93243749999999</v>
      </c>
      <c r="I169" s="11">
        <v>225.58225999999999</v>
      </c>
      <c r="J169" s="11">
        <v>277.30432999999999</v>
      </c>
      <c r="K169" s="11">
        <v>0</v>
      </c>
      <c r="L169" s="11">
        <v>0</v>
      </c>
      <c r="M169" s="11">
        <v>537.72369412162163</v>
      </c>
      <c r="N169" s="11">
        <v>550.28426749999994</v>
      </c>
    </row>
    <row r="170" spans="2:14" x14ac:dyDescent="0.2">
      <c r="B170" s="13" t="s">
        <v>177</v>
      </c>
      <c r="C170" s="11">
        <v>33.755000000000003</v>
      </c>
      <c r="D170" s="11">
        <v>36.541000366210902</v>
      </c>
      <c r="E170" s="11">
        <v>96.796000000000006</v>
      </c>
      <c r="F170" s="11">
        <v>102.995</v>
      </c>
      <c r="G170" s="11">
        <v>167.33681250000004</v>
      </c>
      <c r="H170" s="11">
        <v>128.93243749999999</v>
      </c>
      <c r="I170" s="11">
        <v>161.40985000000001</v>
      </c>
      <c r="J170" s="11">
        <v>181.41024999999999</v>
      </c>
      <c r="K170" s="11">
        <v>0</v>
      </c>
      <c r="L170" s="11">
        <v>0</v>
      </c>
      <c r="M170" s="11">
        <v>459.29766250000006</v>
      </c>
      <c r="N170" s="11">
        <v>449.87868786621095</v>
      </c>
    </row>
    <row r="171" spans="2:14" x14ac:dyDescent="0.2">
      <c r="B171" s="13" t="s">
        <v>178</v>
      </c>
      <c r="C171" s="11">
        <v>32.758216216216219</v>
      </c>
      <c r="D171" s="11">
        <v>19.906559999999999</v>
      </c>
      <c r="E171" s="11">
        <v>99.983000000000004</v>
      </c>
      <c r="F171" s="11">
        <v>114.54900000000001</v>
      </c>
      <c r="G171" s="11">
        <v>170.33556250000004</v>
      </c>
      <c r="H171" s="11">
        <v>125.1899375</v>
      </c>
      <c r="I171" s="11">
        <v>175.30962</v>
      </c>
      <c r="J171" s="11">
        <v>207.68922999999998</v>
      </c>
      <c r="K171" s="11">
        <v>0</v>
      </c>
      <c r="L171" s="11">
        <v>0</v>
      </c>
      <c r="M171" s="11">
        <v>478.38639871621626</v>
      </c>
      <c r="N171" s="11">
        <v>467.33472749999999</v>
      </c>
    </row>
    <row r="172" spans="2:14" x14ac:dyDescent="0.2">
      <c r="B172" s="13" t="s">
        <v>179</v>
      </c>
      <c r="C172" s="11">
        <v>20.521790270270269</v>
      </c>
      <c r="D172" s="11">
        <v>35.193959999999997</v>
      </c>
      <c r="E172" s="11">
        <v>95.81344</v>
      </c>
      <c r="F172" s="11">
        <v>107.79</v>
      </c>
      <c r="G172" s="11">
        <v>167.33681250000004</v>
      </c>
      <c r="H172" s="11">
        <v>128.93243749999999</v>
      </c>
      <c r="I172" s="11">
        <v>242.93</v>
      </c>
      <c r="J172" s="11">
        <v>239.40969999999999</v>
      </c>
      <c r="K172" s="11">
        <v>0</v>
      </c>
      <c r="L172" s="11">
        <v>0</v>
      </c>
      <c r="M172" s="11">
        <v>526.60204277027037</v>
      </c>
      <c r="N172" s="11">
        <v>511.3260975</v>
      </c>
    </row>
    <row r="173" spans="2:14" x14ac:dyDescent="0.2">
      <c r="B173" s="13" t="s">
        <v>180</v>
      </c>
      <c r="C173" s="11">
        <v>25.435810810810811</v>
      </c>
      <c r="D173" s="11">
        <v>29.818750000000001</v>
      </c>
      <c r="E173" s="11">
        <v>103.755</v>
      </c>
      <c r="F173" s="11">
        <v>116.20699999999999</v>
      </c>
      <c r="G173" s="11">
        <v>167.33681250000004</v>
      </c>
      <c r="H173" s="11">
        <v>128.93243749999999</v>
      </c>
      <c r="I173" s="11">
        <v>179.82581999999999</v>
      </c>
      <c r="J173" s="11">
        <v>194.21396999999999</v>
      </c>
      <c r="K173" s="11">
        <v>0</v>
      </c>
      <c r="L173" s="11">
        <v>0</v>
      </c>
      <c r="M173" s="11">
        <v>476.3534433108108</v>
      </c>
      <c r="N173" s="11">
        <v>469.17215750000003</v>
      </c>
    </row>
    <row r="174" spans="2:14" x14ac:dyDescent="0.2">
      <c r="B174" s="13" t="s">
        <v>181</v>
      </c>
      <c r="C174" s="11">
        <v>19.513999999999999</v>
      </c>
      <c r="D174" s="11">
        <v>22.2329998016357</v>
      </c>
      <c r="E174" s="11">
        <v>101.35</v>
      </c>
      <c r="F174" s="11">
        <v>108.562</v>
      </c>
      <c r="G174" s="11">
        <v>167.33681250000004</v>
      </c>
      <c r="H174" s="11">
        <v>128.93243749999999</v>
      </c>
      <c r="I174" s="11">
        <v>188.08622</v>
      </c>
      <c r="J174" s="11">
        <v>218.02438000000001</v>
      </c>
      <c r="K174" s="11">
        <v>0</v>
      </c>
      <c r="L174" s="11">
        <v>0</v>
      </c>
      <c r="M174" s="11">
        <v>476.28703250000001</v>
      </c>
      <c r="N174" s="11">
        <v>477.7518173016357</v>
      </c>
    </row>
    <row r="175" spans="2:14" x14ac:dyDescent="0.2">
      <c r="B175" s="13" t="s">
        <v>182</v>
      </c>
      <c r="C175" s="11">
        <v>32.72513513513514</v>
      </c>
      <c r="D175" s="11">
        <v>28.617000579833999</v>
      </c>
      <c r="E175" s="11">
        <v>97.15</v>
      </c>
      <c r="F175" s="11">
        <v>97.15</v>
      </c>
      <c r="G175" s="11">
        <v>167.33681250000004</v>
      </c>
      <c r="H175" s="11">
        <v>128.93243749999999</v>
      </c>
      <c r="I175" s="11">
        <v>219.59733</v>
      </c>
      <c r="J175" s="11">
        <v>237.47685000000001</v>
      </c>
      <c r="K175" s="11">
        <v>0</v>
      </c>
      <c r="L175" s="11">
        <v>0</v>
      </c>
      <c r="M175" s="11">
        <v>516.80927763513523</v>
      </c>
      <c r="N175" s="11">
        <v>492.17628807983402</v>
      </c>
    </row>
    <row r="176" spans="2:14" x14ac:dyDescent="0.2">
      <c r="B176" s="13" t="s">
        <v>183</v>
      </c>
      <c r="C176" s="11">
        <v>17.05</v>
      </c>
      <c r="D176" s="11">
        <v>16.444999694824201</v>
      </c>
      <c r="E176" s="11">
        <v>96.08</v>
      </c>
      <c r="F176" s="11">
        <v>102.313</v>
      </c>
      <c r="G176" s="11">
        <v>162.74743750000002</v>
      </c>
      <c r="H176" s="11">
        <v>121.5493125</v>
      </c>
      <c r="I176" s="11">
        <v>179.26032999999998</v>
      </c>
      <c r="J176" s="11">
        <v>179.25999999999996</v>
      </c>
      <c r="K176" s="11">
        <v>0</v>
      </c>
      <c r="L176" s="11">
        <v>0</v>
      </c>
      <c r="M176" s="11">
        <v>455.1377675</v>
      </c>
      <c r="N176" s="11">
        <v>419.56731219482413</v>
      </c>
    </row>
    <row r="177" spans="2:14" x14ac:dyDescent="0.2">
      <c r="B177" s="13" t="s">
        <v>184</v>
      </c>
      <c r="C177" s="11">
        <v>14.784324324324325</v>
      </c>
      <c r="D177" s="11">
        <v>14.720999717712401</v>
      </c>
      <c r="E177" s="11">
        <v>68.468000000000004</v>
      </c>
      <c r="F177" s="11">
        <v>82.158000000000001</v>
      </c>
      <c r="G177" s="11">
        <v>167.33681250000004</v>
      </c>
      <c r="H177" s="11">
        <v>128.93243749999999</v>
      </c>
      <c r="I177" s="11">
        <v>178.68132999999997</v>
      </c>
      <c r="J177" s="11">
        <v>209.06339000000003</v>
      </c>
      <c r="K177" s="11">
        <v>0</v>
      </c>
      <c r="L177" s="11">
        <v>0</v>
      </c>
      <c r="M177" s="11">
        <v>429.27046682432433</v>
      </c>
      <c r="N177" s="11">
        <v>434.87482721771244</v>
      </c>
    </row>
    <row r="178" spans="2:14" x14ac:dyDescent="0.2">
      <c r="B178" s="13" t="s">
        <v>185</v>
      </c>
      <c r="C178" s="11">
        <v>14.935446601941747</v>
      </c>
      <c r="D178" s="11">
        <v>19.364000000000001</v>
      </c>
      <c r="E178" s="11">
        <v>75.09</v>
      </c>
      <c r="F178" s="11">
        <v>89.370999999999995</v>
      </c>
      <c r="G178" s="11">
        <v>154.59856250000004</v>
      </c>
      <c r="H178" s="11">
        <v>113.5366875</v>
      </c>
      <c r="I178" s="11">
        <v>165.42030000000003</v>
      </c>
      <c r="J178" s="11">
        <v>181.89670999999998</v>
      </c>
      <c r="K178" s="11">
        <v>0</v>
      </c>
      <c r="L178" s="11">
        <v>0</v>
      </c>
      <c r="M178" s="11">
        <v>410.04430910194185</v>
      </c>
      <c r="N178" s="11">
        <v>404.16839749999997</v>
      </c>
    </row>
    <row r="179" spans="2:14" x14ac:dyDescent="0.2">
      <c r="B179" s="13" t="s">
        <v>186</v>
      </c>
      <c r="C179" s="11">
        <v>39.584741935483869</v>
      </c>
      <c r="D179" s="11">
        <v>40</v>
      </c>
      <c r="E179" s="11">
        <v>98.5</v>
      </c>
      <c r="F179" s="11">
        <v>114.25</v>
      </c>
      <c r="G179" s="11">
        <v>165.34056250000003</v>
      </c>
      <c r="H179" s="11">
        <v>121.1393125</v>
      </c>
      <c r="I179" s="11">
        <v>191.57180000000002</v>
      </c>
      <c r="J179" s="11">
        <v>253.71779999999998</v>
      </c>
      <c r="K179" s="11">
        <v>0</v>
      </c>
      <c r="L179" s="11">
        <v>0</v>
      </c>
      <c r="M179" s="11">
        <v>494.99710443548395</v>
      </c>
      <c r="N179" s="11">
        <v>529.10711249999997</v>
      </c>
    </row>
    <row r="180" spans="2:14" x14ac:dyDescent="0.2">
      <c r="B180" s="13" t="s">
        <v>187</v>
      </c>
      <c r="C180" s="11">
        <v>24.081891891891892</v>
      </c>
      <c r="D180" s="11">
        <v>26.5200004577637</v>
      </c>
      <c r="E180" s="11">
        <v>84.86</v>
      </c>
      <c r="F180" s="11">
        <v>98.65</v>
      </c>
      <c r="G180" s="11">
        <v>156.17131250000003</v>
      </c>
      <c r="H180" s="11">
        <v>112.56393749999999</v>
      </c>
      <c r="I180" s="11">
        <v>176.69729000000001</v>
      </c>
      <c r="J180" s="11">
        <v>190.92717999999999</v>
      </c>
      <c r="K180" s="11">
        <v>0</v>
      </c>
      <c r="L180" s="11">
        <v>0</v>
      </c>
      <c r="M180" s="11">
        <v>441.81049439189195</v>
      </c>
      <c r="N180" s="11">
        <v>428.66111795776374</v>
      </c>
    </row>
    <row r="181" spans="2:14" x14ac:dyDescent="0.2">
      <c r="B181" s="13" t="s">
        <v>188</v>
      </c>
      <c r="C181" s="11">
        <v>27.112027027027025</v>
      </c>
      <c r="D181" s="11">
        <v>33.4140014648438</v>
      </c>
      <c r="E181" s="11">
        <v>87.474999999999994</v>
      </c>
      <c r="F181" s="11">
        <v>102.35</v>
      </c>
      <c r="G181" s="11">
        <v>166.16618750000004</v>
      </c>
      <c r="H181" s="11">
        <v>126.08743749999999</v>
      </c>
      <c r="I181" s="11">
        <v>174.11494999999999</v>
      </c>
      <c r="J181" s="11">
        <v>202.38752000000002</v>
      </c>
      <c r="K181" s="11">
        <v>0</v>
      </c>
      <c r="L181" s="11">
        <v>0</v>
      </c>
      <c r="M181" s="11">
        <v>454.86816452702703</v>
      </c>
      <c r="N181" s="11">
        <v>464.23895896484385</v>
      </c>
    </row>
    <row r="182" spans="2:14" x14ac:dyDescent="0.2">
      <c r="B182" s="13" t="s">
        <v>189</v>
      </c>
      <c r="C182" s="11">
        <v>26.139594594594595</v>
      </c>
      <c r="D182" s="11">
        <v>23.8689994812012</v>
      </c>
      <c r="E182" s="11">
        <v>76.673000000000002</v>
      </c>
      <c r="F182" s="11">
        <v>86.146000000000001</v>
      </c>
      <c r="G182" s="11">
        <v>167.33681250000004</v>
      </c>
      <c r="H182" s="11">
        <v>128.93243749999999</v>
      </c>
      <c r="I182" s="11">
        <v>199.30724000000001</v>
      </c>
      <c r="J182" s="11">
        <v>241.13806000000002</v>
      </c>
      <c r="K182" s="11">
        <v>0</v>
      </c>
      <c r="L182" s="11">
        <v>0</v>
      </c>
      <c r="M182" s="11">
        <v>469.45664709459459</v>
      </c>
      <c r="N182" s="11">
        <v>480.08549698120123</v>
      </c>
    </row>
    <row r="183" spans="2:14" x14ac:dyDescent="0.2">
      <c r="B183" s="13" t="s">
        <v>190</v>
      </c>
      <c r="C183" s="11">
        <v>20.025757575757577</v>
      </c>
      <c r="D183" s="11">
        <v>21.600000381469702</v>
      </c>
      <c r="E183" s="11">
        <v>82.197999999999993</v>
      </c>
      <c r="F183" s="11">
        <v>90.438000000000002</v>
      </c>
      <c r="G183" s="11">
        <v>170.32368750000003</v>
      </c>
      <c r="H183" s="11">
        <v>122.96306250000001</v>
      </c>
      <c r="I183" s="11">
        <v>216.33177000000001</v>
      </c>
      <c r="J183" s="11">
        <v>259.65062</v>
      </c>
      <c r="K183" s="11">
        <v>0</v>
      </c>
      <c r="L183" s="11">
        <v>0</v>
      </c>
      <c r="M183" s="11">
        <v>488.8792150757576</v>
      </c>
      <c r="N183" s="11">
        <v>494.6516828814697</v>
      </c>
    </row>
    <row r="184" spans="2:14" x14ac:dyDescent="0.2">
      <c r="B184" s="13" t="s">
        <v>191</v>
      </c>
      <c r="C184" s="11">
        <v>11.65</v>
      </c>
      <c r="D184" s="11">
        <v>21.600000381469702</v>
      </c>
      <c r="E184" s="11">
        <v>76.013000000000005</v>
      </c>
      <c r="F184" s="11">
        <v>88.674999999999997</v>
      </c>
      <c r="G184" s="11">
        <v>170.62056250000003</v>
      </c>
      <c r="H184" s="11">
        <v>129.35368750000001</v>
      </c>
      <c r="I184" s="11">
        <v>0</v>
      </c>
      <c r="J184" s="11">
        <v>0</v>
      </c>
      <c r="K184" s="11">
        <v>187.86324578172079</v>
      </c>
      <c r="L184" s="11">
        <v>216.36336897258946</v>
      </c>
      <c r="M184" s="11">
        <v>446.14680828172084</v>
      </c>
      <c r="N184" s="11">
        <v>455.99205685405917</v>
      </c>
    </row>
    <row r="185" spans="2:14" x14ac:dyDescent="0.2">
      <c r="B185" s="13" t="s">
        <v>192</v>
      </c>
      <c r="C185" s="11">
        <v>14.05</v>
      </c>
      <c r="D185" s="11">
        <v>18.2399997711182</v>
      </c>
      <c r="E185" s="11">
        <v>69.849999999999994</v>
      </c>
      <c r="F185" s="11">
        <v>76.635000000000005</v>
      </c>
      <c r="G185" s="11">
        <v>170.61556250000004</v>
      </c>
      <c r="H185" s="11">
        <v>127.9211875</v>
      </c>
      <c r="I185" s="11">
        <v>166.30423999999999</v>
      </c>
      <c r="J185" s="11">
        <v>191.23983999999999</v>
      </c>
      <c r="K185" s="11">
        <v>0</v>
      </c>
      <c r="L185" s="11">
        <v>0</v>
      </c>
      <c r="M185" s="11">
        <v>420.81980250000004</v>
      </c>
      <c r="N185" s="11">
        <v>414.0360272711182</v>
      </c>
    </row>
    <row r="186" spans="2:14" x14ac:dyDescent="0.2">
      <c r="B186" s="13" t="s">
        <v>193</v>
      </c>
      <c r="C186" s="11">
        <v>14.05</v>
      </c>
      <c r="D186" s="11">
        <v>18.2399997711182</v>
      </c>
      <c r="E186" s="11">
        <v>83.38</v>
      </c>
      <c r="F186" s="11">
        <v>99.141999999999996</v>
      </c>
      <c r="G186" s="11">
        <v>168.32931250000004</v>
      </c>
      <c r="H186" s="11">
        <v>115.5161875</v>
      </c>
      <c r="I186" s="11">
        <v>0</v>
      </c>
      <c r="J186" s="11">
        <v>0</v>
      </c>
      <c r="K186" s="11">
        <v>187.86324578172079</v>
      </c>
      <c r="L186" s="11">
        <v>216.36336897258946</v>
      </c>
      <c r="M186" s="11">
        <v>453.62255828172079</v>
      </c>
      <c r="N186" s="11">
        <v>449.26155624370767</v>
      </c>
    </row>
    <row r="187" spans="2:14" x14ac:dyDescent="0.2">
      <c r="B187" s="13" t="s">
        <v>194</v>
      </c>
      <c r="C187" s="11">
        <v>17.77</v>
      </c>
      <c r="D187" s="11">
        <v>18.2399997711182</v>
      </c>
      <c r="E187" s="11">
        <v>63.793999999999997</v>
      </c>
      <c r="F187" s="11">
        <v>68.92</v>
      </c>
      <c r="G187" s="11">
        <v>169.00431250000003</v>
      </c>
      <c r="H187" s="11">
        <v>125.6724375</v>
      </c>
      <c r="I187" s="11">
        <v>166.49144999999999</v>
      </c>
      <c r="J187" s="11">
        <v>181.79828000000001</v>
      </c>
      <c r="K187" s="11">
        <v>0</v>
      </c>
      <c r="L187" s="11">
        <v>0</v>
      </c>
      <c r="M187" s="11">
        <v>417.05976250000003</v>
      </c>
      <c r="N187" s="11">
        <v>394.63071727111821</v>
      </c>
    </row>
    <row r="188" spans="2:14" x14ac:dyDescent="0.2">
      <c r="B188" s="13" t="s">
        <v>195</v>
      </c>
      <c r="C188" s="11">
        <v>22.568918918918921</v>
      </c>
      <c r="D188" s="11">
        <v>21.600000381469702</v>
      </c>
      <c r="E188" s="11">
        <v>55.844999999999999</v>
      </c>
      <c r="F188" s="11">
        <v>67.037000000000006</v>
      </c>
      <c r="G188" s="11">
        <v>171.77931250000003</v>
      </c>
      <c r="H188" s="11">
        <v>127.5124375</v>
      </c>
      <c r="I188" s="11">
        <v>162.03894</v>
      </c>
      <c r="J188" s="11">
        <v>177.834</v>
      </c>
      <c r="K188" s="11">
        <v>0</v>
      </c>
      <c r="L188" s="11">
        <v>0</v>
      </c>
      <c r="M188" s="11">
        <v>412.23217141891894</v>
      </c>
      <c r="N188" s="11">
        <v>393.98343788146974</v>
      </c>
    </row>
    <row r="189" spans="2:14" x14ac:dyDescent="0.2">
      <c r="B189" s="13" t="s">
        <v>196</v>
      </c>
      <c r="C189" s="11">
        <v>14.05</v>
      </c>
      <c r="D189" s="11">
        <v>18.2399997711182</v>
      </c>
      <c r="E189" s="11">
        <v>59.85</v>
      </c>
      <c r="F189" s="11">
        <v>65.924999999999997</v>
      </c>
      <c r="G189" s="11">
        <v>157.68493750000002</v>
      </c>
      <c r="H189" s="11">
        <v>119.6405625</v>
      </c>
      <c r="I189" s="11">
        <v>182.79608999999999</v>
      </c>
      <c r="J189" s="11">
        <v>246.79875000000001</v>
      </c>
      <c r="K189" s="11">
        <v>0</v>
      </c>
      <c r="L189" s="11">
        <v>0</v>
      </c>
      <c r="M189" s="11">
        <v>414.38102750000002</v>
      </c>
      <c r="N189" s="11">
        <v>450.60431227111826</v>
      </c>
    </row>
    <row r="190" spans="2:14" x14ac:dyDescent="0.2">
      <c r="B190" s="13" t="s">
        <v>197</v>
      </c>
      <c r="C190" s="11">
        <v>14.05</v>
      </c>
      <c r="D190" s="11">
        <v>18.2399997711182</v>
      </c>
      <c r="E190" s="11">
        <v>76.349999999999994</v>
      </c>
      <c r="F190" s="11">
        <v>90.856499999999997</v>
      </c>
      <c r="G190" s="11">
        <v>161.48493750000003</v>
      </c>
      <c r="H190" s="11">
        <v>117.2180625</v>
      </c>
      <c r="I190" s="11">
        <v>166.92376999999999</v>
      </c>
      <c r="J190" s="11">
        <v>200.30504999999999</v>
      </c>
      <c r="K190" s="11">
        <v>0</v>
      </c>
      <c r="L190" s="11">
        <v>0</v>
      </c>
      <c r="M190" s="11">
        <v>418.80870750000003</v>
      </c>
      <c r="N190" s="11">
        <v>426.61961227111817</v>
      </c>
    </row>
    <row r="191" spans="2:14" x14ac:dyDescent="0.2">
      <c r="B191" s="13" t="s">
        <v>198</v>
      </c>
      <c r="C191" s="11">
        <v>14.05</v>
      </c>
      <c r="D191" s="11">
        <v>18.2399997711182</v>
      </c>
      <c r="E191" s="11">
        <v>76.052000000000007</v>
      </c>
      <c r="F191" s="11">
        <v>90.50188</v>
      </c>
      <c r="G191" s="11">
        <v>161.48493750000003</v>
      </c>
      <c r="H191" s="11">
        <v>117.2180625</v>
      </c>
      <c r="I191" s="11">
        <v>166.92376999999999</v>
      </c>
      <c r="J191" s="11">
        <v>200.30504999999999</v>
      </c>
      <c r="K191" s="11">
        <v>0</v>
      </c>
      <c r="L191" s="11">
        <v>0</v>
      </c>
      <c r="M191" s="11">
        <v>418.51070750000002</v>
      </c>
      <c r="N191" s="11">
        <v>426.26499227111822</v>
      </c>
    </row>
    <row r="192" spans="2:14" x14ac:dyDescent="0.2">
      <c r="B192" s="13" t="s">
        <v>199</v>
      </c>
      <c r="C192" s="11">
        <v>14.630810810810811</v>
      </c>
      <c r="D192" s="11">
        <v>16.0877990722656</v>
      </c>
      <c r="E192" s="11">
        <v>69.594999999999999</v>
      </c>
      <c r="F192" s="11">
        <v>69.594999999999999</v>
      </c>
      <c r="G192" s="11">
        <v>148.40243750000002</v>
      </c>
      <c r="H192" s="11">
        <v>109.6568125</v>
      </c>
      <c r="I192" s="11">
        <v>173.75790000000001</v>
      </c>
      <c r="J192" s="11">
        <v>194.91648999999998</v>
      </c>
      <c r="K192" s="11">
        <v>0</v>
      </c>
      <c r="L192" s="11">
        <v>0</v>
      </c>
      <c r="M192" s="11">
        <v>406.38614831081082</v>
      </c>
      <c r="N192" s="11">
        <v>390.25610157226561</v>
      </c>
    </row>
    <row r="193" spans="1:14" x14ac:dyDescent="0.2">
      <c r="B193" s="13" t="s">
        <v>200</v>
      </c>
      <c r="C193" s="11">
        <v>14.05</v>
      </c>
      <c r="D193" s="11">
        <v>18.2399997711182</v>
      </c>
      <c r="E193" s="11">
        <v>60.223999999999997</v>
      </c>
      <c r="F193" s="11">
        <v>64.207999999999998</v>
      </c>
      <c r="G193" s="11">
        <v>152.73181250000002</v>
      </c>
      <c r="H193" s="11">
        <v>110.13493750000001</v>
      </c>
      <c r="I193" s="11">
        <v>155.11217000000002</v>
      </c>
      <c r="J193" s="11">
        <v>164.98219</v>
      </c>
      <c r="K193" s="11">
        <v>0</v>
      </c>
      <c r="L193" s="11">
        <v>0</v>
      </c>
      <c r="M193" s="11">
        <v>382.11798250000004</v>
      </c>
      <c r="N193" s="11">
        <v>357.56512727111817</v>
      </c>
    </row>
    <row r="194" spans="1:14" x14ac:dyDescent="0.2">
      <c r="B194" s="13" t="s">
        <v>201</v>
      </c>
      <c r="C194" s="11">
        <v>14.05</v>
      </c>
      <c r="D194" s="11">
        <v>18.2399997711182</v>
      </c>
      <c r="E194" s="11">
        <v>70.17</v>
      </c>
      <c r="F194" s="11">
        <v>80.706999999999994</v>
      </c>
      <c r="G194" s="11">
        <v>152.58678125000003</v>
      </c>
      <c r="H194" s="11">
        <v>122.69389488636365</v>
      </c>
      <c r="I194" s="11">
        <v>146.51594999999998</v>
      </c>
      <c r="J194" s="11">
        <v>161.06429</v>
      </c>
      <c r="K194" s="11">
        <v>0</v>
      </c>
      <c r="L194" s="11">
        <v>0</v>
      </c>
      <c r="M194" s="11">
        <v>383.32273125</v>
      </c>
      <c r="N194" s="11">
        <v>382.70518465748182</v>
      </c>
    </row>
    <row r="195" spans="1:14" x14ac:dyDescent="0.2">
      <c r="B195" s="13" t="s">
        <v>202</v>
      </c>
      <c r="C195" s="11">
        <v>14.05</v>
      </c>
      <c r="D195" s="11">
        <v>18.2399997711182</v>
      </c>
      <c r="E195" s="11">
        <v>77.05</v>
      </c>
      <c r="F195" s="11">
        <v>83.97</v>
      </c>
      <c r="G195" s="11">
        <v>157.97118750000004</v>
      </c>
      <c r="H195" s="11">
        <v>114.79181250000001</v>
      </c>
      <c r="I195" s="11">
        <v>164.19282000000001</v>
      </c>
      <c r="J195" s="11">
        <v>183.56808999999998</v>
      </c>
      <c r="K195" s="11">
        <v>0</v>
      </c>
      <c r="L195" s="11">
        <v>0</v>
      </c>
      <c r="M195" s="11">
        <v>413.26400750000005</v>
      </c>
      <c r="N195" s="11">
        <v>400.56990227111817</v>
      </c>
    </row>
    <row r="196" spans="1:14" x14ac:dyDescent="0.2">
      <c r="B196" s="13" t="s">
        <v>203</v>
      </c>
      <c r="C196" s="11">
        <v>25.22445945945946</v>
      </c>
      <c r="D196" s="11">
        <v>25.121000289916999</v>
      </c>
      <c r="E196" s="11">
        <v>72.400000000000006</v>
      </c>
      <c r="F196" s="11">
        <v>72.400000000000006</v>
      </c>
      <c r="G196" s="11">
        <v>155.37931250000003</v>
      </c>
      <c r="H196" s="11">
        <v>112.54118750000001</v>
      </c>
      <c r="I196" s="11">
        <v>155.93821</v>
      </c>
      <c r="J196" s="11">
        <v>167.07431</v>
      </c>
      <c r="K196" s="11">
        <v>0</v>
      </c>
      <c r="L196" s="11">
        <v>0</v>
      </c>
      <c r="M196" s="11">
        <v>408.9419819594595</v>
      </c>
      <c r="N196" s="11">
        <v>377.13649778991703</v>
      </c>
    </row>
    <row r="197" spans="1:14" x14ac:dyDescent="0.2">
      <c r="B197" s="13" t="s">
        <v>204</v>
      </c>
      <c r="C197" s="11">
        <v>14.05</v>
      </c>
      <c r="D197" s="11">
        <v>18.2399997711182</v>
      </c>
      <c r="E197" s="11">
        <v>73.502750000000006</v>
      </c>
      <c r="F197" s="11">
        <v>84.477800000000002</v>
      </c>
      <c r="G197" s="11">
        <v>179.00913468750002</v>
      </c>
      <c r="H197" s="11">
        <v>136.74658843750001</v>
      </c>
      <c r="I197" s="11">
        <v>221.85542999999998</v>
      </c>
      <c r="J197" s="11">
        <v>228.89992999999998</v>
      </c>
      <c r="K197" s="11">
        <v>0</v>
      </c>
      <c r="L197" s="11">
        <v>0</v>
      </c>
      <c r="M197" s="11">
        <v>488.41731468750004</v>
      </c>
      <c r="N197" s="11">
        <v>468.36431820861822</v>
      </c>
    </row>
    <row r="198" spans="1:14" x14ac:dyDescent="0.2"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1"/>
      <c r="N198" s="11"/>
    </row>
    <row r="199" spans="1:14" x14ac:dyDescent="0.2"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1"/>
      <c r="N199" s="11"/>
    </row>
    <row r="200" spans="1:14" x14ac:dyDescent="0.2">
      <c r="A200" s="14" t="s">
        <v>205</v>
      </c>
      <c r="B200" s="13" t="s">
        <v>206</v>
      </c>
      <c r="C200" s="11">
        <v>14.498749999999999</v>
      </c>
      <c r="D200" s="11">
        <v>18.809999465942401</v>
      </c>
      <c r="E200" s="11">
        <v>105.43300000000001</v>
      </c>
      <c r="F200" s="11">
        <v>117.557</v>
      </c>
      <c r="G200" s="11">
        <v>168.32931250000004</v>
      </c>
      <c r="H200" s="11">
        <v>115.5161875</v>
      </c>
      <c r="I200" s="11">
        <v>173.08819</v>
      </c>
      <c r="J200" s="11">
        <v>179.96864000000002</v>
      </c>
      <c r="K200" s="11">
        <v>0</v>
      </c>
      <c r="L200" s="11">
        <v>0</v>
      </c>
      <c r="M200" s="11">
        <v>461.34925250000003</v>
      </c>
      <c r="N200" s="11">
        <v>431.85182696594245</v>
      </c>
    </row>
    <row r="201" spans="1:14" x14ac:dyDescent="0.2">
      <c r="B201" s="13" t="s">
        <v>207</v>
      </c>
      <c r="C201" s="11">
        <v>18.08837837837838</v>
      </c>
      <c r="D201" s="11">
        <v>21.584999084472699</v>
      </c>
      <c r="E201" s="11">
        <v>98.486999999999995</v>
      </c>
      <c r="F201" s="11">
        <v>104.89400000000001</v>
      </c>
      <c r="G201" s="11">
        <v>168.32931250000004</v>
      </c>
      <c r="H201" s="11">
        <v>115.5161875</v>
      </c>
      <c r="I201" s="11">
        <v>221.30345</v>
      </c>
      <c r="J201" s="11">
        <v>221.30345</v>
      </c>
      <c r="K201" s="11">
        <v>0</v>
      </c>
      <c r="L201" s="11">
        <v>0</v>
      </c>
      <c r="M201" s="11">
        <v>506.2081408783784</v>
      </c>
      <c r="N201" s="11">
        <v>463.29863658447272</v>
      </c>
    </row>
    <row r="202" spans="1:14" x14ac:dyDescent="0.2">
      <c r="B202" s="13" t="s">
        <v>208</v>
      </c>
      <c r="C202" s="11">
        <v>16.059999999999999</v>
      </c>
      <c r="D202" s="11">
        <v>14.6400003433228</v>
      </c>
      <c r="E202" s="11">
        <v>115.172</v>
      </c>
      <c r="F202" s="11">
        <v>124.386</v>
      </c>
      <c r="G202" s="11">
        <v>162.38931250000002</v>
      </c>
      <c r="H202" s="11">
        <v>109.5761875</v>
      </c>
      <c r="I202" s="11">
        <v>208.2663</v>
      </c>
      <c r="J202" s="11">
        <v>247.84867000000003</v>
      </c>
      <c r="K202" s="11">
        <v>0</v>
      </c>
      <c r="L202" s="11">
        <v>0</v>
      </c>
      <c r="M202" s="11">
        <v>501.88761250000005</v>
      </c>
      <c r="N202" s="11">
        <v>496.45085784332286</v>
      </c>
    </row>
    <row r="203" spans="1:14" x14ac:dyDescent="0.2">
      <c r="B203" s="13" t="s">
        <v>209</v>
      </c>
      <c r="C203" s="11">
        <v>11.97940372168285</v>
      </c>
      <c r="D203" s="11">
        <v>14.2325</v>
      </c>
      <c r="E203" s="11">
        <v>93.578000000000003</v>
      </c>
      <c r="F203" s="11">
        <v>108.748</v>
      </c>
      <c r="G203" s="11">
        <v>168.32931250000004</v>
      </c>
      <c r="H203" s="11">
        <v>115.5161875</v>
      </c>
      <c r="I203" s="11">
        <v>206.82488636363635</v>
      </c>
      <c r="J203" s="11">
        <v>251.45613636363638</v>
      </c>
      <c r="K203" s="11">
        <v>0</v>
      </c>
      <c r="L203" s="11">
        <v>0</v>
      </c>
      <c r="M203" s="11">
        <v>480.71160258531927</v>
      </c>
      <c r="N203" s="11">
        <v>489.95282386363635</v>
      </c>
    </row>
    <row r="204" spans="1:14" x14ac:dyDescent="0.2">
      <c r="B204" s="13" t="s">
        <v>210</v>
      </c>
      <c r="C204" s="11">
        <v>22.202027027027025</v>
      </c>
      <c r="D204" s="11">
        <v>21.375</v>
      </c>
      <c r="E204" s="11">
        <v>123.54900000000001</v>
      </c>
      <c r="F204" s="11">
        <v>138.35</v>
      </c>
      <c r="G204" s="11">
        <v>168.32931250000004</v>
      </c>
      <c r="H204" s="11">
        <v>115.5161875</v>
      </c>
      <c r="I204" s="11">
        <v>188.26378</v>
      </c>
      <c r="J204" s="11">
        <v>199.88238000000001</v>
      </c>
      <c r="K204" s="11">
        <v>0</v>
      </c>
      <c r="L204" s="11">
        <v>0</v>
      </c>
      <c r="M204" s="11">
        <v>502.34411952702703</v>
      </c>
      <c r="N204" s="11">
        <v>475.12356750000004</v>
      </c>
    </row>
    <row r="205" spans="1:14" x14ac:dyDescent="0.2">
      <c r="B205" s="13" t="s">
        <v>211</v>
      </c>
      <c r="C205" s="11">
        <v>17.74081081081081</v>
      </c>
      <c r="D205" s="11">
        <v>23.59</v>
      </c>
      <c r="E205" s="11">
        <v>83.63</v>
      </c>
      <c r="F205" s="11">
        <v>89.036000000000001</v>
      </c>
      <c r="G205" s="11">
        <v>168.32931250000004</v>
      </c>
      <c r="H205" s="11">
        <v>115.5161875</v>
      </c>
      <c r="I205" s="11">
        <v>172.13</v>
      </c>
      <c r="J205" s="11">
        <v>172.13</v>
      </c>
      <c r="K205" s="11">
        <v>0</v>
      </c>
      <c r="L205" s="11">
        <v>0</v>
      </c>
      <c r="M205" s="11">
        <v>441.83012331081085</v>
      </c>
      <c r="N205" s="11">
        <v>400.27218749999997</v>
      </c>
    </row>
    <row r="206" spans="1:14" x14ac:dyDescent="0.2">
      <c r="B206" s="13" t="s">
        <v>212</v>
      </c>
      <c r="C206" s="11">
        <v>20.003378378378379</v>
      </c>
      <c r="D206" s="11">
        <v>24.25</v>
      </c>
      <c r="E206" s="11">
        <v>107.747</v>
      </c>
      <c r="F206" s="11">
        <v>115.23399999999999</v>
      </c>
      <c r="G206" s="11">
        <v>168.32931250000004</v>
      </c>
      <c r="H206" s="11">
        <v>115.5161875</v>
      </c>
      <c r="I206" s="11">
        <v>204.5782838983051</v>
      </c>
      <c r="J206" s="11">
        <v>233.52828389830509</v>
      </c>
      <c r="K206" s="11">
        <v>0</v>
      </c>
      <c r="L206" s="11">
        <v>0</v>
      </c>
      <c r="M206" s="11">
        <v>500.65797477668355</v>
      </c>
      <c r="N206" s="11">
        <v>488.5284713983051</v>
      </c>
    </row>
    <row r="207" spans="1:14" x14ac:dyDescent="0.2">
      <c r="B207" s="13" t="s">
        <v>213</v>
      </c>
      <c r="C207" s="11">
        <v>12.618378378378379</v>
      </c>
      <c r="D207" s="11">
        <v>15.102999687194799</v>
      </c>
      <c r="E207" s="11">
        <v>96.894999999999996</v>
      </c>
      <c r="F207" s="11">
        <v>105.17</v>
      </c>
      <c r="G207" s="11">
        <v>168.32931250000004</v>
      </c>
      <c r="H207" s="11">
        <v>115.5161875</v>
      </c>
      <c r="I207" s="11">
        <v>208.28945999999999</v>
      </c>
      <c r="J207" s="11">
        <v>247.84095000000002</v>
      </c>
      <c r="K207" s="11">
        <v>0</v>
      </c>
      <c r="L207" s="11">
        <v>0</v>
      </c>
      <c r="M207" s="11">
        <v>486.13215087837841</v>
      </c>
      <c r="N207" s="11">
        <v>483.6301371871948</v>
      </c>
    </row>
    <row r="208" spans="1:14" x14ac:dyDescent="0.2">
      <c r="B208" s="13" t="s">
        <v>214</v>
      </c>
      <c r="C208" s="11">
        <v>23.491</v>
      </c>
      <c r="D208" s="11">
        <v>21.113499999999998</v>
      </c>
      <c r="E208" s="11">
        <v>110.196</v>
      </c>
      <c r="F208" s="11">
        <v>115.705</v>
      </c>
      <c r="G208" s="11">
        <v>167.33681250000004</v>
      </c>
      <c r="H208" s="11">
        <v>128.93243749999999</v>
      </c>
      <c r="I208" s="11">
        <v>196.71525</v>
      </c>
      <c r="J208" s="11">
        <v>226.82325</v>
      </c>
      <c r="K208" s="11">
        <v>0</v>
      </c>
      <c r="L208" s="11">
        <v>0</v>
      </c>
      <c r="M208" s="11">
        <v>497.73906250000005</v>
      </c>
      <c r="N208" s="11">
        <v>492.57418749999999</v>
      </c>
    </row>
    <row r="209" spans="1:14" x14ac:dyDescent="0.2">
      <c r="B209" s="13" t="s">
        <v>215</v>
      </c>
      <c r="C209" s="11">
        <v>21.442162162162159</v>
      </c>
      <c r="D209" s="11">
        <v>22.569999694824201</v>
      </c>
      <c r="E209" s="11">
        <v>94.728999999999999</v>
      </c>
      <c r="F209" s="11">
        <v>98.525000000000006</v>
      </c>
      <c r="G209" s="11">
        <v>168.32931250000004</v>
      </c>
      <c r="H209" s="11">
        <v>115.5161875</v>
      </c>
      <c r="I209" s="11">
        <v>214.01190999999997</v>
      </c>
      <c r="J209" s="11">
        <v>242.82681000000002</v>
      </c>
      <c r="K209" s="11">
        <v>0</v>
      </c>
      <c r="L209" s="11">
        <v>0</v>
      </c>
      <c r="M209" s="11">
        <v>498.51238466216216</v>
      </c>
      <c r="N209" s="11">
        <v>479.43799719482422</v>
      </c>
    </row>
    <row r="210" spans="1:14" x14ac:dyDescent="0.2">
      <c r="B210" s="13" t="s">
        <v>216</v>
      </c>
      <c r="C210" s="11">
        <v>23.522054054054053</v>
      </c>
      <c r="D210" s="11">
        <v>21.591999053955099</v>
      </c>
      <c r="E210" s="11">
        <v>64.290999999999997</v>
      </c>
      <c r="F210" s="11">
        <v>78.563999999999993</v>
      </c>
      <c r="G210" s="11">
        <v>163.74776500000002</v>
      </c>
      <c r="H210" s="11">
        <v>123.93883468750001</v>
      </c>
      <c r="I210" s="11">
        <v>161.58732000000001</v>
      </c>
      <c r="J210" s="11">
        <v>174.98924</v>
      </c>
      <c r="K210" s="11">
        <v>0</v>
      </c>
      <c r="L210" s="11">
        <v>0</v>
      </c>
      <c r="M210" s="11">
        <v>413.14813905405407</v>
      </c>
      <c r="N210" s="11">
        <v>399.08407374145509</v>
      </c>
    </row>
    <row r="211" spans="1:14" x14ac:dyDescent="0.2">
      <c r="B211" s="13" t="s">
        <v>217</v>
      </c>
      <c r="C211" s="11">
        <v>22.19445</v>
      </c>
      <c r="D211" s="11">
        <v>24.281999588012699</v>
      </c>
      <c r="E211" s="11">
        <v>65.527000000000001</v>
      </c>
      <c r="F211" s="11">
        <v>72.989999999999995</v>
      </c>
      <c r="G211" s="11">
        <v>171.10836250000003</v>
      </c>
      <c r="H211" s="11">
        <v>129.722246875</v>
      </c>
      <c r="I211" s="11">
        <v>202.33927000000003</v>
      </c>
      <c r="J211" s="11">
        <v>244.85331000000002</v>
      </c>
      <c r="K211" s="11">
        <v>0</v>
      </c>
      <c r="L211" s="11">
        <v>0</v>
      </c>
      <c r="M211" s="11">
        <v>461.16908250000006</v>
      </c>
      <c r="N211" s="11">
        <v>471.84755646301272</v>
      </c>
    </row>
    <row r="212" spans="1:14" x14ac:dyDescent="0.2">
      <c r="B212" s="13" t="s">
        <v>218</v>
      </c>
      <c r="C212" s="11">
        <v>17.483030303030304</v>
      </c>
      <c r="D212" s="11">
        <v>19.2959995269775</v>
      </c>
      <c r="E212" s="11">
        <v>102.98099999999999</v>
      </c>
      <c r="F212" s="11">
        <v>102.98099999999999</v>
      </c>
      <c r="G212" s="11">
        <v>165.87681250000003</v>
      </c>
      <c r="H212" s="11">
        <v>123.85243749999999</v>
      </c>
      <c r="I212" s="11">
        <v>196.065</v>
      </c>
      <c r="J212" s="11">
        <v>229.83999999999997</v>
      </c>
      <c r="K212" s="11">
        <v>0</v>
      </c>
      <c r="L212" s="11">
        <v>0</v>
      </c>
      <c r="M212" s="11">
        <v>482.40584280303034</v>
      </c>
      <c r="N212" s="11">
        <v>475.96943702697746</v>
      </c>
    </row>
    <row r="213" spans="1:14" x14ac:dyDescent="0.2">
      <c r="B213" s="13" t="s">
        <v>219</v>
      </c>
      <c r="C213" s="11">
        <v>22.847297297297295</v>
      </c>
      <c r="D213" s="11">
        <v>21.43</v>
      </c>
      <c r="E213" s="11">
        <v>69.176000000000002</v>
      </c>
      <c r="F213" s="11">
        <v>72.634799999999998</v>
      </c>
      <c r="G213" s="11">
        <v>168.32931250000004</v>
      </c>
      <c r="H213" s="11">
        <v>115.5161875</v>
      </c>
      <c r="I213" s="11">
        <v>183.98304000000002</v>
      </c>
      <c r="J213" s="11">
        <v>204.75949000000003</v>
      </c>
      <c r="K213" s="11">
        <v>0</v>
      </c>
      <c r="L213" s="11">
        <v>0</v>
      </c>
      <c r="M213" s="11">
        <v>444.33564979729732</v>
      </c>
      <c r="N213" s="11">
        <v>414.34047750000002</v>
      </c>
    </row>
    <row r="214" spans="1:14" x14ac:dyDescent="0.2">
      <c r="B214" s="13" t="s">
        <v>220</v>
      </c>
      <c r="C214" s="11">
        <v>20.265702702702704</v>
      </c>
      <c r="D214" s="11">
        <v>22.870000839233398</v>
      </c>
      <c r="E214" s="11">
        <v>76.087999999999994</v>
      </c>
      <c r="F214" s="11">
        <v>97.176000000000002</v>
      </c>
      <c r="G214" s="11">
        <v>164.09868750000004</v>
      </c>
      <c r="H214" s="11">
        <v>121.22806249999999</v>
      </c>
      <c r="I214" s="11">
        <v>175.22084000000001</v>
      </c>
      <c r="J214" s="11">
        <v>184.82838000000001</v>
      </c>
      <c r="K214" s="11">
        <v>0</v>
      </c>
      <c r="L214" s="11">
        <v>0</v>
      </c>
      <c r="M214" s="11">
        <v>435.67323020270277</v>
      </c>
      <c r="N214" s="11">
        <v>426.10244333923345</v>
      </c>
    </row>
    <row r="215" spans="1:14" x14ac:dyDescent="0.2">
      <c r="B215" s="13" t="s">
        <v>221</v>
      </c>
      <c r="C215" s="11">
        <v>26.139594594594595</v>
      </c>
      <c r="D215" s="11">
        <v>23.8689994812012</v>
      </c>
      <c r="E215" s="11">
        <v>66.435000000000002</v>
      </c>
      <c r="F215" s="11">
        <v>76.400000000000006</v>
      </c>
      <c r="G215" s="11">
        <v>167.33681250000004</v>
      </c>
      <c r="H215" s="11">
        <v>128.93243749999999</v>
      </c>
      <c r="I215" s="11">
        <v>208.2663</v>
      </c>
      <c r="J215" s="11">
        <v>270.76741999999996</v>
      </c>
      <c r="K215" s="11">
        <v>0</v>
      </c>
      <c r="L215" s="11">
        <v>0</v>
      </c>
      <c r="M215" s="11">
        <v>468.17770709459467</v>
      </c>
      <c r="N215" s="11">
        <v>499.96885698120116</v>
      </c>
    </row>
    <row r="216" spans="1:14" x14ac:dyDescent="0.2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1"/>
      <c r="N216" s="11"/>
    </row>
    <row r="217" spans="1:14" x14ac:dyDescent="0.2">
      <c r="A217" s="14" t="s">
        <v>222</v>
      </c>
      <c r="B217" s="13" t="s">
        <v>223</v>
      </c>
      <c r="C217" s="11">
        <v>19.762162162162159</v>
      </c>
      <c r="D217" s="11">
        <v>20.045999999999999</v>
      </c>
      <c r="E217" s="11">
        <v>106.47199999999999</v>
      </c>
      <c r="F217" s="11">
        <v>106.958</v>
      </c>
      <c r="G217" s="11">
        <v>183.30306250000004</v>
      </c>
      <c r="H217" s="11">
        <v>145.07893749999999</v>
      </c>
      <c r="I217" s="11">
        <v>185.05998000000002</v>
      </c>
      <c r="J217" s="11">
        <v>207.25497999999999</v>
      </c>
      <c r="K217" s="11">
        <v>0</v>
      </c>
      <c r="L217" s="11">
        <v>0</v>
      </c>
      <c r="M217" s="11">
        <v>494.5972046621622</v>
      </c>
      <c r="N217" s="11">
        <v>479.33791749999995</v>
      </c>
    </row>
    <row r="218" spans="1:14" x14ac:dyDescent="0.2">
      <c r="B218" s="13" t="s">
        <v>224</v>
      </c>
      <c r="C218" s="11">
        <v>20.802229729729731</v>
      </c>
      <c r="D218" s="11">
        <v>20.045999999999999</v>
      </c>
      <c r="E218" s="11">
        <v>91.02</v>
      </c>
      <c r="F218" s="11">
        <v>91.02</v>
      </c>
      <c r="G218" s="11">
        <v>168.32931250000004</v>
      </c>
      <c r="H218" s="11">
        <v>115.5161875</v>
      </c>
      <c r="I218" s="11">
        <v>191.97902999999999</v>
      </c>
      <c r="J218" s="11">
        <v>205.50254000000001</v>
      </c>
      <c r="K218" s="11">
        <v>0</v>
      </c>
      <c r="L218" s="11">
        <v>0</v>
      </c>
      <c r="M218" s="11">
        <v>472.13057222972975</v>
      </c>
      <c r="N218" s="11">
        <v>432.08472749999999</v>
      </c>
    </row>
    <row r="219" spans="1:14" x14ac:dyDescent="0.2">
      <c r="B219" s="13" t="s">
        <v>225</v>
      </c>
      <c r="C219" s="11">
        <v>18.898219696969697</v>
      </c>
      <c r="D219" s="11">
        <v>23.9354953765869</v>
      </c>
      <c r="E219" s="11">
        <v>76.161249999999995</v>
      </c>
      <c r="F219" s="11">
        <v>74.608000000000004</v>
      </c>
      <c r="G219" s="11">
        <v>183.30306250000004</v>
      </c>
      <c r="H219" s="11">
        <v>145.07893749999999</v>
      </c>
      <c r="I219" s="11">
        <v>200.55788000000001</v>
      </c>
      <c r="J219" s="11">
        <v>206.54667000000001</v>
      </c>
      <c r="K219" s="11">
        <v>0</v>
      </c>
      <c r="L219" s="11">
        <v>0</v>
      </c>
      <c r="M219" s="11">
        <v>478.92041219696972</v>
      </c>
      <c r="N219" s="11">
        <v>450.16910287658692</v>
      </c>
    </row>
    <row r="220" spans="1:14" x14ac:dyDescent="0.2">
      <c r="B220" s="13" t="s">
        <v>226</v>
      </c>
      <c r="C220" s="11">
        <v>14.580270270270271</v>
      </c>
      <c r="D220" s="11">
        <v>18.316999435424801</v>
      </c>
      <c r="E220" s="11">
        <v>78.7</v>
      </c>
      <c r="F220" s="11">
        <v>81.998999999999995</v>
      </c>
      <c r="G220" s="11">
        <v>167.21975</v>
      </c>
      <c r="H220" s="11">
        <v>122.92115625</v>
      </c>
      <c r="I220" s="11">
        <v>200.34750999999997</v>
      </c>
      <c r="J220" s="11">
        <v>237.50387000000001</v>
      </c>
      <c r="K220" s="11">
        <v>0</v>
      </c>
      <c r="L220" s="11">
        <v>0</v>
      </c>
      <c r="M220" s="11">
        <v>460.84753027027023</v>
      </c>
      <c r="N220" s="11">
        <v>460.7410256854248</v>
      </c>
    </row>
    <row r="221" spans="1:14" x14ac:dyDescent="0.2">
      <c r="B221" s="13" t="s">
        <v>227</v>
      </c>
      <c r="C221" s="11">
        <v>12.673</v>
      </c>
      <c r="D221" s="11">
        <v>19.452199999999998</v>
      </c>
      <c r="E221" s="11">
        <v>86.378</v>
      </c>
      <c r="F221" s="11">
        <v>93.84</v>
      </c>
      <c r="G221" s="11">
        <v>168.32931250000004</v>
      </c>
      <c r="H221" s="11">
        <v>115.5161875</v>
      </c>
      <c r="I221" s="11">
        <v>208.20647</v>
      </c>
      <c r="J221" s="11">
        <v>270.79636999999997</v>
      </c>
      <c r="K221" s="11">
        <v>0</v>
      </c>
      <c r="L221" s="11">
        <v>0</v>
      </c>
      <c r="M221" s="11">
        <v>475.58678250000003</v>
      </c>
      <c r="N221" s="11">
        <v>499.60475750000001</v>
      </c>
    </row>
    <row r="222" spans="1:14" x14ac:dyDescent="0.2">
      <c r="B222" s="13" t="s">
        <v>228</v>
      </c>
      <c r="C222" s="11">
        <v>19.131</v>
      </c>
      <c r="D222" s="11">
        <v>28.663199999999996</v>
      </c>
      <c r="E222" s="11">
        <v>87.912000000000006</v>
      </c>
      <c r="F222" s="11">
        <v>99.995999999999995</v>
      </c>
      <c r="G222" s="11">
        <v>168.32931250000004</v>
      </c>
      <c r="H222" s="11">
        <v>115.5161875</v>
      </c>
      <c r="I222" s="11">
        <v>208.20647</v>
      </c>
      <c r="J222" s="11">
        <v>270.79656299999999</v>
      </c>
      <c r="K222" s="11">
        <v>0</v>
      </c>
      <c r="L222" s="11">
        <v>0</v>
      </c>
      <c r="M222" s="11">
        <v>483.57878249999999</v>
      </c>
      <c r="N222" s="11">
        <v>514.97195050000005</v>
      </c>
    </row>
    <row r="223" spans="1:14" x14ac:dyDescent="0.2">
      <c r="B223" s="13" t="s">
        <v>229</v>
      </c>
      <c r="C223" s="11">
        <v>16.110567567567568</v>
      </c>
      <c r="D223" s="11">
        <v>18.382999420166001</v>
      </c>
      <c r="E223" s="11">
        <v>57.936</v>
      </c>
      <c r="F223" s="11">
        <v>57.936</v>
      </c>
      <c r="G223" s="11">
        <v>183.30306250000004</v>
      </c>
      <c r="H223" s="11">
        <v>145.07893749999999</v>
      </c>
      <c r="I223" s="11">
        <v>200.55788000000001</v>
      </c>
      <c r="J223" s="11">
        <v>206.54667000000001</v>
      </c>
      <c r="K223" s="11">
        <v>0</v>
      </c>
      <c r="L223" s="11">
        <v>0</v>
      </c>
      <c r="M223" s="11">
        <v>457.90751006756761</v>
      </c>
      <c r="N223" s="11">
        <v>427.944606920166</v>
      </c>
    </row>
    <row r="224" spans="1:14" x14ac:dyDescent="0.2">
      <c r="B224" s="13" t="s">
        <v>230</v>
      </c>
      <c r="C224" s="11">
        <v>14.448331436699858</v>
      </c>
      <c r="D224" s="11">
        <v>12.365</v>
      </c>
      <c r="E224" s="11">
        <v>71.996549999999999</v>
      </c>
      <c r="F224" s="11">
        <v>87.483990000000006</v>
      </c>
      <c r="G224" s="11">
        <v>183.30306250000004</v>
      </c>
      <c r="H224" s="11">
        <v>145.07893749999999</v>
      </c>
      <c r="I224" s="11">
        <v>200.55788000000001</v>
      </c>
      <c r="J224" s="11">
        <v>206.54667000000001</v>
      </c>
      <c r="K224" s="11">
        <v>0</v>
      </c>
      <c r="L224" s="11">
        <v>0</v>
      </c>
      <c r="M224" s="11">
        <v>470.30582393669994</v>
      </c>
      <c r="N224" s="11">
        <v>451.47459750000002</v>
      </c>
    </row>
    <row r="225" spans="1:17" x14ac:dyDescent="0.2">
      <c r="B225" s="13" t="s">
        <v>231</v>
      </c>
      <c r="C225" s="11">
        <v>19.762162162162159</v>
      </c>
      <c r="D225" s="11">
        <v>20.045999999999999</v>
      </c>
      <c r="E225" s="11">
        <v>107.55</v>
      </c>
      <c r="F225" s="11">
        <v>115.11499999999999</v>
      </c>
      <c r="G225" s="11">
        <v>183.30306250000004</v>
      </c>
      <c r="H225" s="11">
        <v>145.07893749999999</v>
      </c>
      <c r="I225" s="11">
        <v>186.05586</v>
      </c>
      <c r="J225" s="11">
        <v>217.42028999999999</v>
      </c>
      <c r="K225" s="11">
        <v>0</v>
      </c>
      <c r="L225" s="11">
        <v>0</v>
      </c>
      <c r="M225" s="11">
        <v>496.67108466216217</v>
      </c>
      <c r="N225" s="11">
        <v>497.66022750000002</v>
      </c>
    </row>
    <row r="226" spans="1:17" x14ac:dyDescent="0.2">
      <c r="B226" s="13" t="s">
        <v>232</v>
      </c>
      <c r="C226" s="11">
        <v>11.97940372168285</v>
      </c>
      <c r="D226" s="11">
        <v>12.385</v>
      </c>
      <c r="E226" s="11">
        <v>57.634</v>
      </c>
      <c r="F226" s="11">
        <v>70.626000000000005</v>
      </c>
      <c r="G226" s="11">
        <v>177.43793750000003</v>
      </c>
      <c r="H226" s="11">
        <v>144.24165500000001</v>
      </c>
      <c r="I226" s="11">
        <v>190.47942</v>
      </c>
      <c r="J226" s="11">
        <v>218.96043</v>
      </c>
      <c r="K226" s="11">
        <v>0</v>
      </c>
      <c r="L226" s="11">
        <v>0</v>
      </c>
      <c r="M226" s="11">
        <v>437.53076122168289</v>
      </c>
      <c r="N226" s="11">
        <v>446.21308499999998</v>
      </c>
    </row>
    <row r="227" spans="1:17" x14ac:dyDescent="0.2">
      <c r="B227" s="13" t="s">
        <v>233</v>
      </c>
      <c r="C227" s="11">
        <v>15.461</v>
      </c>
      <c r="D227" s="11">
        <v>22.330199999999998</v>
      </c>
      <c r="E227" s="11">
        <v>109.88800000000001</v>
      </c>
      <c r="F227" s="11">
        <v>138.91</v>
      </c>
      <c r="G227" s="11">
        <v>183.30306250000004</v>
      </c>
      <c r="H227" s="11">
        <v>145.07893749999999</v>
      </c>
      <c r="I227" s="11">
        <v>227.40998929999998</v>
      </c>
      <c r="J227" s="11">
        <v>255.15950999999998</v>
      </c>
      <c r="K227" s="11">
        <v>0</v>
      </c>
      <c r="L227" s="11">
        <v>0</v>
      </c>
      <c r="M227" s="11">
        <v>536.06205180000006</v>
      </c>
      <c r="N227" s="11">
        <v>561.47864749999997</v>
      </c>
    </row>
    <row r="228" spans="1:17" x14ac:dyDescent="0.2">
      <c r="B228" s="13" t="s">
        <v>234</v>
      </c>
      <c r="C228" s="11">
        <v>18.286000000000001</v>
      </c>
      <c r="D228" s="11">
        <v>25.041199999999996</v>
      </c>
      <c r="E228" s="11">
        <v>93.537999999999997</v>
      </c>
      <c r="F228" s="11">
        <v>106.51</v>
      </c>
      <c r="G228" s="11">
        <v>170.41181250000002</v>
      </c>
      <c r="H228" s="11">
        <v>126.1449375</v>
      </c>
      <c r="I228" s="11">
        <v>180.00724</v>
      </c>
      <c r="J228" s="11">
        <v>188.93348999999998</v>
      </c>
      <c r="K228" s="11">
        <v>0</v>
      </c>
      <c r="L228" s="11">
        <v>0</v>
      </c>
      <c r="M228" s="11">
        <v>462.24305249999998</v>
      </c>
      <c r="N228" s="11">
        <v>446.62962749999997</v>
      </c>
    </row>
    <row r="229" spans="1:17" x14ac:dyDescent="0.2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1"/>
      <c r="N229" s="11"/>
      <c r="O229" s="13"/>
      <c r="P229" s="13"/>
      <c r="Q229" s="13"/>
    </row>
    <row r="230" spans="1:17" x14ac:dyDescent="0.2">
      <c r="A230" s="14" t="s">
        <v>235</v>
      </c>
      <c r="B230" s="13" t="s">
        <v>236</v>
      </c>
      <c r="C230" s="11">
        <v>21.168067961165047</v>
      </c>
      <c r="D230" s="11">
        <v>21.466999053955099</v>
      </c>
      <c r="E230" s="11">
        <v>121.875</v>
      </c>
      <c r="F230" s="11">
        <v>151.71875</v>
      </c>
      <c r="G230" s="11">
        <v>167.33681250000004</v>
      </c>
      <c r="H230" s="11">
        <v>128.93243749999999</v>
      </c>
      <c r="I230" s="11">
        <v>227.40996999999999</v>
      </c>
      <c r="J230" s="11">
        <v>255.15950999999998</v>
      </c>
      <c r="K230" s="11">
        <v>0</v>
      </c>
      <c r="L230" s="11">
        <v>0</v>
      </c>
      <c r="M230" s="11">
        <v>537.78985046116509</v>
      </c>
      <c r="N230" s="11">
        <v>557.27769655395502</v>
      </c>
    </row>
    <row r="231" spans="1:17" x14ac:dyDescent="0.2">
      <c r="B231" s="13" t="s">
        <v>237</v>
      </c>
      <c r="C231" s="11">
        <v>21.168067961165047</v>
      </c>
      <c r="D231" s="11">
        <v>21.466999053955099</v>
      </c>
      <c r="E231" s="11">
        <v>74.113</v>
      </c>
      <c r="F231" s="11">
        <v>83.007999999999996</v>
      </c>
      <c r="G231" s="11">
        <v>167.33681250000004</v>
      </c>
      <c r="H231" s="11">
        <v>128.93243749999999</v>
      </c>
      <c r="I231" s="11">
        <v>187.05752999999999</v>
      </c>
      <c r="J231" s="11">
        <v>210.84092000000001</v>
      </c>
      <c r="K231" s="11">
        <v>0</v>
      </c>
      <c r="L231" s="11">
        <v>0</v>
      </c>
      <c r="M231" s="11">
        <v>449.67541046116509</v>
      </c>
      <c r="N231" s="11">
        <v>444.24835655395509</v>
      </c>
    </row>
    <row r="232" spans="1:17" x14ac:dyDescent="0.2">
      <c r="B232" s="13" t="s">
        <v>238</v>
      </c>
      <c r="C232" s="11">
        <v>21.168067961165047</v>
      </c>
      <c r="D232" s="11">
        <v>21.466999053955099</v>
      </c>
      <c r="E232" s="11">
        <v>63.739510000000003</v>
      </c>
      <c r="F232" s="11">
        <v>95.342850000000013</v>
      </c>
      <c r="G232" s="11">
        <v>162.04556250000002</v>
      </c>
      <c r="H232" s="11">
        <v>124.5474375</v>
      </c>
      <c r="I232" s="11">
        <v>172.71569999999997</v>
      </c>
      <c r="J232" s="11">
        <v>197.12055000000001</v>
      </c>
      <c r="K232" s="11">
        <v>0</v>
      </c>
      <c r="L232" s="11">
        <v>0</v>
      </c>
      <c r="M232" s="11">
        <v>419.66884046116502</v>
      </c>
      <c r="N232" s="11">
        <v>438.47783655395511</v>
      </c>
    </row>
    <row r="233" spans="1:17" x14ac:dyDescent="0.2">
      <c r="B233" s="13" t="s">
        <v>239</v>
      </c>
      <c r="C233" s="11">
        <v>21.168067961165047</v>
      </c>
      <c r="D233" s="11">
        <v>21.466999053955099</v>
      </c>
      <c r="E233" s="11">
        <v>71.17</v>
      </c>
      <c r="F233" s="11">
        <v>82.561999999999998</v>
      </c>
      <c r="G233" s="11">
        <v>162.04556250000002</v>
      </c>
      <c r="H233" s="11">
        <v>124.5474375</v>
      </c>
      <c r="I233" s="11">
        <v>170.05230000000003</v>
      </c>
      <c r="J233" s="11">
        <v>192.08711</v>
      </c>
      <c r="K233" s="11">
        <v>0</v>
      </c>
      <c r="L233" s="11">
        <v>0</v>
      </c>
      <c r="M233" s="11">
        <v>424.43593046116507</v>
      </c>
      <c r="N233" s="11">
        <v>420.66354655395509</v>
      </c>
    </row>
    <row r="234" spans="1:17" x14ac:dyDescent="0.2">
      <c r="B234" s="13" t="s">
        <v>240</v>
      </c>
      <c r="C234" s="11">
        <v>21.168067961165047</v>
      </c>
      <c r="D234" s="11">
        <v>21.466999053955099</v>
      </c>
      <c r="E234" s="11">
        <v>59.1</v>
      </c>
      <c r="F234" s="11">
        <v>75.125</v>
      </c>
      <c r="G234" s="11">
        <v>167.33681250000004</v>
      </c>
      <c r="H234" s="11">
        <v>128.93243749999999</v>
      </c>
      <c r="I234" s="11">
        <v>180.67309</v>
      </c>
      <c r="J234" s="11">
        <v>207.39200999999997</v>
      </c>
      <c r="K234" s="11">
        <v>0</v>
      </c>
      <c r="L234" s="11">
        <v>0</v>
      </c>
      <c r="M234" s="11">
        <v>428.27797046116507</v>
      </c>
      <c r="N234" s="11">
        <v>432.9164465539551</v>
      </c>
    </row>
    <row r="235" spans="1:17" x14ac:dyDescent="0.2">
      <c r="B235" s="13" t="s">
        <v>241</v>
      </c>
      <c r="C235" s="11">
        <v>21.168067961165047</v>
      </c>
      <c r="D235" s="11">
        <v>21.466999053955099</v>
      </c>
      <c r="E235" s="11">
        <v>45.073999999999998</v>
      </c>
      <c r="F235" s="11">
        <v>51.84</v>
      </c>
      <c r="G235" s="11">
        <v>162.04556250000002</v>
      </c>
      <c r="H235" s="11">
        <v>124.5474375</v>
      </c>
      <c r="I235" s="11">
        <v>170.05230000000003</v>
      </c>
      <c r="J235" s="11">
        <v>192.08711</v>
      </c>
      <c r="K235" s="11">
        <v>0</v>
      </c>
      <c r="L235" s="11">
        <v>0</v>
      </c>
      <c r="M235" s="11">
        <v>398.33993046116507</v>
      </c>
      <c r="N235" s="11">
        <v>389.94154655395511</v>
      </c>
    </row>
    <row r="236" spans="1:17" x14ac:dyDescent="0.2">
      <c r="B236" s="13" t="s">
        <v>242</v>
      </c>
      <c r="C236" s="11">
        <v>21.168067961165047</v>
      </c>
      <c r="D236" s="11">
        <v>21.466999053955099</v>
      </c>
      <c r="E236" s="11">
        <v>59.463000000000001</v>
      </c>
      <c r="F236" s="11">
        <v>59.463000000000001</v>
      </c>
      <c r="G236" s="11">
        <v>166.96496875000003</v>
      </c>
      <c r="H236" s="11">
        <v>130.43478124999999</v>
      </c>
      <c r="I236" s="11">
        <v>180.49360000000001</v>
      </c>
      <c r="J236" s="11">
        <v>211.53572</v>
      </c>
      <c r="K236" s="11">
        <v>0</v>
      </c>
      <c r="L236" s="11">
        <v>0</v>
      </c>
      <c r="M236" s="11">
        <v>428.0896367111651</v>
      </c>
      <c r="N236" s="11">
        <v>422.90050030395508</v>
      </c>
    </row>
    <row r="237" spans="1:17" x14ac:dyDescent="0.2">
      <c r="B237" s="13" t="s">
        <v>243</v>
      </c>
      <c r="C237" s="11">
        <v>21.168067961165047</v>
      </c>
      <c r="D237" s="11">
        <v>21.466999053955099</v>
      </c>
      <c r="E237" s="11">
        <v>38.914999999999999</v>
      </c>
      <c r="F237" s="11">
        <v>42.8065</v>
      </c>
      <c r="G237" s="11">
        <v>171.89931250000004</v>
      </c>
      <c r="H237" s="11">
        <v>132.5199375</v>
      </c>
      <c r="I237" s="11">
        <v>180.67309</v>
      </c>
      <c r="J237" s="11">
        <v>207.39200999999997</v>
      </c>
      <c r="K237" s="11">
        <v>0</v>
      </c>
      <c r="L237" s="11">
        <v>0</v>
      </c>
      <c r="M237" s="11">
        <v>412.65547046116507</v>
      </c>
      <c r="N237" s="11">
        <v>404.1854465539551</v>
      </c>
    </row>
    <row r="238" spans="1:17" x14ac:dyDescent="0.2">
      <c r="B238" s="13" t="s">
        <v>244</v>
      </c>
      <c r="C238" s="11">
        <v>21.168067961165047</v>
      </c>
      <c r="D238" s="11">
        <v>21.466999053955099</v>
      </c>
      <c r="E238" s="11">
        <v>70.364999999999995</v>
      </c>
      <c r="F238" s="11">
        <v>91.965000000000003</v>
      </c>
      <c r="G238" s="11">
        <v>162.04556250000002</v>
      </c>
      <c r="H238" s="11">
        <v>124.5474375</v>
      </c>
      <c r="I238" s="11">
        <v>144.14012</v>
      </c>
      <c r="J238" s="11">
        <v>158.33526999999998</v>
      </c>
      <c r="K238" s="11">
        <v>0</v>
      </c>
      <c r="L238" s="11">
        <v>0</v>
      </c>
      <c r="M238" s="11">
        <v>397.71875046116509</v>
      </c>
      <c r="N238" s="11">
        <v>396.31470655395509</v>
      </c>
    </row>
    <row r="239" spans="1:17" x14ac:dyDescent="0.2">
      <c r="B239" s="13" t="s">
        <v>245</v>
      </c>
      <c r="C239" s="11">
        <v>21.168067961165047</v>
      </c>
      <c r="D239" s="11">
        <v>21.466999053955099</v>
      </c>
      <c r="E239" s="11">
        <v>65.836250000000007</v>
      </c>
      <c r="F239" s="11">
        <v>81.045000000000002</v>
      </c>
      <c r="G239" s="11">
        <v>162.04556250000002</v>
      </c>
      <c r="H239" s="11">
        <v>124.5474375</v>
      </c>
      <c r="I239" s="11">
        <v>169.81105000000002</v>
      </c>
      <c r="J239" s="11">
        <v>183.32491000000002</v>
      </c>
      <c r="K239" s="11">
        <v>0</v>
      </c>
      <c r="L239" s="11">
        <v>0</v>
      </c>
      <c r="M239" s="11">
        <v>418.86093046116508</v>
      </c>
      <c r="N239" s="11">
        <v>410.38434655395508</v>
      </c>
    </row>
    <row r="240" spans="1:17" x14ac:dyDescent="0.2"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1"/>
      <c r="N240" s="11"/>
      <c r="O240" s="13"/>
      <c r="P240" s="13"/>
    </row>
    <row r="241" spans="1:16" x14ac:dyDescent="0.2">
      <c r="A241" s="14" t="s">
        <v>246</v>
      </c>
      <c r="B241" s="13" t="s">
        <v>247</v>
      </c>
      <c r="C241" s="11">
        <v>33.605168284789642</v>
      </c>
      <c r="D241" s="11">
        <v>34.451999999999998</v>
      </c>
      <c r="E241" s="11">
        <v>105.374</v>
      </c>
      <c r="F241" s="11">
        <v>126.449</v>
      </c>
      <c r="G241" s="11">
        <v>168.32931250000004</v>
      </c>
      <c r="H241" s="11">
        <v>115.5161875</v>
      </c>
      <c r="I241" s="11">
        <v>219.75781249999997</v>
      </c>
      <c r="J241" s="11">
        <v>248.70781249999996</v>
      </c>
      <c r="K241" s="11">
        <v>0</v>
      </c>
      <c r="L241" s="11">
        <v>0</v>
      </c>
      <c r="M241" s="11">
        <v>527.06629328478971</v>
      </c>
      <c r="N241" s="11">
        <v>525.125</v>
      </c>
    </row>
    <row r="242" spans="1:16" x14ac:dyDescent="0.2">
      <c r="B242" s="10" t="s">
        <v>248</v>
      </c>
      <c r="C242" s="11">
        <v>25.429459459459459</v>
      </c>
      <c r="D242" s="11">
        <v>13.6499996185303</v>
      </c>
      <c r="E242" s="11">
        <v>111.77500000000001</v>
      </c>
      <c r="F242" s="11">
        <v>118.477</v>
      </c>
      <c r="G242" s="11">
        <v>166.83814322916669</v>
      </c>
      <c r="H242" s="11">
        <v>122.57126822916668</v>
      </c>
      <c r="I242" s="11">
        <v>139.31318999999999</v>
      </c>
      <c r="J242" s="11">
        <v>154.85548</v>
      </c>
      <c r="K242" s="11">
        <v>0</v>
      </c>
      <c r="L242" s="11">
        <v>0</v>
      </c>
      <c r="M242" s="11">
        <v>443.35579268862614</v>
      </c>
      <c r="N242" s="11">
        <v>409.55374784769697</v>
      </c>
      <c r="P242" s="12" t="s">
        <v>249</v>
      </c>
    </row>
    <row r="243" spans="1:16" x14ac:dyDescent="0.2">
      <c r="B243" s="13" t="s">
        <v>250</v>
      </c>
      <c r="C243" s="11">
        <v>24.847963592233008</v>
      </c>
      <c r="D243" s="11">
        <v>28.004999999999999</v>
      </c>
      <c r="E243" s="11">
        <v>83.037999999999997</v>
      </c>
      <c r="F243" s="11">
        <v>99.656000000000006</v>
      </c>
      <c r="G243" s="11">
        <v>172.92993750000002</v>
      </c>
      <c r="H243" s="11">
        <v>135.32681249999999</v>
      </c>
      <c r="I243" s="11">
        <v>0</v>
      </c>
      <c r="J243" s="11">
        <v>0</v>
      </c>
      <c r="K243" s="11">
        <v>187.86324578172079</v>
      </c>
      <c r="L243" s="11">
        <v>216.36336897258946</v>
      </c>
      <c r="M243" s="11">
        <v>468.67914687395387</v>
      </c>
      <c r="N243" s="11">
        <v>479.35118147258947</v>
      </c>
    </row>
    <row r="244" spans="1:16" x14ac:dyDescent="0.2">
      <c r="B244" s="13" t="s">
        <v>251</v>
      </c>
      <c r="C244" s="11">
        <v>29.195825242718449</v>
      </c>
      <c r="D244" s="11">
        <v>31.315000000000001</v>
      </c>
      <c r="E244" s="11">
        <v>89.599000000000004</v>
      </c>
      <c r="F244" s="11">
        <v>111.893</v>
      </c>
      <c r="G244" s="11">
        <v>172.92993750000002</v>
      </c>
      <c r="H244" s="11">
        <v>135.32681249999999</v>
      </c>
      <c r="I244" s="11">
        <v>197.57989000000001</v>
      </c>
      <c r="J244" s="11">
        <v>248.93912</v>
      </c>
      <c r="K244" s="11">
        <v>0</v>
      </c>
      <c r="L244" s="11">
        <v>0</v>
      </c>
      <c r="M244" s="11">
        <v>489.30465274271842</v>
      </c>
      <c r="N244" s="11">
        <v>527.47393250000005</v>
      </c>
    </row>
    <row r="245" spans="1:16" x14ac:dyDescent="0.2">
      <c r="B245" s="13" t="s">
        <v>252</v>
      </c>
      <c r="C245" s="11">
        <v>29.50593851132686</v>
      </c>
      <c r="D245" s="11">
        <v>31.827999999999999</v>
      </c>
      <c r="E245" s="11">
        <v>93.72</v>
      </c>
      <c r="F245" s="11">
        <v>125.346</v>
      </c>
      <c r="G245" s="11">
        <v>172.92993750000002</v>
      </c>
      <c r="H245" s="11">
        <v>135.32681249999999</v>
      </c>
      <c r="I245" s="11">
        <v>197.57989000000001</v>
      </c>
      <c r="J245" s="11">
        <v>248.93912</v>
      </c>
      <c r="K245" s="11">
        <v>0</v>
      </c>
      <c r="L245" s="11">
        <v>0</v>
      </c>
      <c r="M245" s="11">
        <v>493.73576601132686</v>
      </c>
      <c r="N245" s="11">
        <v>541.43993249999994</v>
      </c>
    </row>
    <row r="246" spans="1:16" x14ac:dyDescent="0.2">
      <c r="B246" s="13" t="s">
        <v>253</v>
      </c>
      <c r="C246" s="11">
        <v>27.573943100995731</v>
      </c>
      <c r="D246" s="11">
        <v>29.080999374389599</v>
      </c>
      <c r="E246" s="11">
        <v>125.34</v>
      </c>
      <c r="F246" s="11">
        <v>134.1</v>
      </c>
      <c r="G246" s="11">
        <v>162.38931250000002</v>
      </c>
      <c r="H246" s="11">
        <v>109.5761875</v>
      </c>
      <c r="I246" s="11">
        <v>203.2869</v>
      </c>
      <c r="J246" s="11">
        <v>258.09697</v>
      </c>
      <c r="K246" s="11">
        <v>0</v>
      </c>
      <c r="L246" s="11">
        <v>0</v>
      </c>
      <c r="M246" s="11">
        <v>518.59015560099579</v>
      </c>
      <c r="N246" s="11">
        <v>530.85415687438967</v>
      </c>
    </row>
    <row r="247" spans="1:16" x14ac:dyDescent="0.2">
      <c r="B247" s="13" t="s">
        <v>254</v>
      </c>
      <c r="C247" s="11">
        <v>36.61691891891892</v>
      </c>
      <c r="D247" s="11">
        <v>37.676998138427699</v>
      </c>
      <c r="E247" s="11">
        <v>115.718</v>
      </c>
      <c r="F247" s="11">
        <v>122.669</v>
      </c>
      <c r="G247" s="11">
        <v>162.38931250000002</v>
      </c>
      <c r="H247" s="11">
        <v>109.5761875</v>
      </c>
      <c r="I247" s="11">
        <v>224.36250000000001</v>
      </c>
      <c r="J247" s="11">
        <v>262.96249999999998</v>
      </c>
      <c r="K247" s="11">
        <v>0</v>
      </c>
      <c r="L247" s="11">
        <v>0</v>
      </c>
      <c r="M247" s="11">
        <v>539.08673141891904</v>
      </c>
      <c r="N247" s="11">
        <v>532.88468563842764</v>
      </c>
    </row>
    <row r="248" spans="1:16" x14ac:dyDescent="0.2">
      <c r="B248" s="13" t="s">
        <v>255</v>
      </c>
      <c r="C248" s="11">
        <v>31.29</v>
      </c>
      <c r="D248" s="11">
        <v>40.881500244140597</v>
      </c>
      <c r="E248" s="11">
        <v>114.15</v>
      </c>
      <c r="F248" s="11">
        <v>128.98699999999999</v>
      </c>
      <c r="G248" s="11">
        <v>157.92306250000004</v>
      </c>
      <c r="H248" s="11">
        <v>118.2361875</v>
      </c>
      <c r="I248" s="11">
        <v>185.61389000000003</v>
      </c>
      <c r="J248" s="11">
        <v>226.43725000000001</v>
      </c>
      <c r="K248" s="11">
        <v>0</v>
      </c>
      <c r="L248" s="11">
        <v>0</v>
      </c>
      <c r="M248" s="11">
        <v>488.9769525000001</v>
      </c>
      <c r="N248" s="11">
        <v>514.54193774414057</v>
      </c>
    </row>
    <row r="249" spans="1:16" x14ac:dyDescent="0.2">
      <c r="B249" s="13" t="s">
        <v>256</v>
      </c>
      <c r="C249" s="11">
        <v>23.795189189189191</v>
      </c>
      <c r="D249" s="11">
        <v>24.152999877929702</v>
      </c>
      <c r="E249" s="11">
        <v>58.95</v>
      </c>
      <c r="F249" s="11">
        <v>59.09</v>
      </c>
      <c r="G249" s="11">
        <v>162.38931250000002</v>
      </c>
      <c r="H249" s="11">
        <v>109.5761875</v>
      </c>
      <c r="I249" s="11">
        <v>203.35252000000003</v>
      </c>
      <c r="J249" s="11">
        <v>252.11975999999999</v>
      </c>
      <c r="K249" s="11">
        <v>0</v>
      </c>
      <c r="L249" s="11">
        <v>0</v>
      </c>
      <c r="M249" s="11">
        <v>448.48702168918925</v>
      </c>
      <c r="N249" s="11">
        <v>444.93894737792971</v>
      </c>
    </row>
    <row r="250" spans="1:16" x14ac:dyDescent="0.2">
      <c r="B250" s="13" t="s">
        <v>257</v>
      </c>
      <c r="C250" s="11">
        <v>22.083192307692308</v>
      </c>
      <c r="D250" s="11">
        <v>31.3519992828369</v>
      </c>
      <c r="E250" s="11">
        <v>86.808000000000007</v>
      </c>
      <c r="F250" s="11">
        <v>95.600999999999999</v>
      </c>
      <c r="G250" s="11">
        <v>161.41806250000002</v>
      </c>
      <c r="H250" s="11">
        <v>118.6149375</v>
      </c>
      <c r="I250" s="11">
        <v>169.55629000000002</v>
      </c>
      <c r="J250" s="11">
        <v>193.27405999999999</v>
      </c>
      <c r="K250" s="11">
        <v>0</v>
      </c>
      <c r="L250" s="11">
        <v>0</v>
      </c>
      <c r="M250" s="11">
        <v>439.86554480769234</v>
      </c>
      <c r="N250" s="11">
        <v>438.84199678283687</v>
      </c>
    </row>
    <row r="251" spans="1:16" x14ac:dyDescent="0.2">
      <c r="B251" s="13" t="s">
        <v>258</v>
      </c>
      <c r="C251" s="11">
        <v>20.573643203883499</v>
      </c>
      <c r="D251" s="11">
        <v>19.363000869751001</v>
      </c>
      <c r="E251" s="11">
        <v>55.17</v>
      </c>
      <c r="F251" s="11">
        <v>63.448999999999998</v>
      </c>
      <c r="G251" s="11">
        <v>148.70306250000002</v>
      </c>
      <c r="H251" s="11">
        <v>107.75993750000001</v>
      </c>
      <c r="I251" s="11">
        <v>166.81182999999999</v>
      </c>
      <c r="J251" s="11">
        <v>204.57807</v>
      </c>
      <c r="K251" s="11">
        <v>0</v>
      </c>
      <c r="L251" s="11">
        <v>0</v>
      </c>
      <c r="M251" s="11">
        <v>391.25853570388347</v>
      </c>
      <c r="N251" s="11">
        <v>395.15000836975105</v>
      </c>
    </row>
    <row r="252" spans="1:16" x14ac:dyDescent="0.2">
      <c r="B252" s="13" t="s">
        <v>259</v>
      </c>
      <c r="C252" s="11">
        <v>26.226162162162165</v>
      </c>
      <c r="D252" s="11">
        <v>34.347160339355497</v>
      </c>
      <c r="E252" s="11">
        <v>96.067999999999998</v>
      </c>
      <c r="F252" s="11">
        <v>110.586</v>
      </c>
      <c r="G252" s="11">
        <v>172.92993750000002</v>
      </c>
      <c r="H252" s="11">
        <v>135.32681249999999</v>
      </c>
      <c r="I252" s="11">
        <v>205.91363000000001</v>
      </c>
      <c r="J252" s="11">
        <v>226.25004000000001</v>
      </c>
      <c r="K252" s="11">
        <v>0</v>
      </c>
      <c r="L252" s="11">
        <v>0</v>
      </c>
      <c r="M252" s="11">
        <v>501.1377296621622</v>
      </c>
      <c r="N252" s="11">
        <v>506.51001283935545</v>
      </c>
    </row>
    <row r="253" spans="1:16" x14ac:dyDescent="0.2">
      <c r="B253" s="13" t="s">
        <v>260</v>
      </c>
      <c r="C253" s="11">
        <v>25.565000000000001</v>
      </c>
      <c r="D253" s="11">
        <v>29.159000396728501</v>
      </c>
      <c r="E253" s="11">
        <v>92.703000000000003</v>
      </c>
      <c r="F253" s="11">
        <v>101.96</v>
      </c>
      <c r="G253" s="11">
        <v>160.69381250000004</v>
      </c>
      <c r="H253" s="11">
        <v>118.0901875</v>
      </c>
      <c r="I253" s="11">
        <v>185.42282</v>
      </c>
      <c r="J253" s="11">
        <v>204.78457999999998</v>
      </c>
      <c r="K253" s="11">
        <v>0</v>
      </c>
      <c r="L253" s="11">
        <v>0</v>
      </c>
      <c r="M253" s="11">
        <v>464.38463250000007</v>
      </c>
      <c r="N253" s="11">
        <v>453.99376789672851</v>
      </c>
    </row>
    <row r="254" spans="1:16" x14ac:dyDescent="0.2">
      <c r="B254" s="13" t="s">
        <v>261</v>
      </c>
      <c r="C254" s="11">
        <v>17.211500465983224</v>
      </c>
      <c r="D254" s="11">
        <v>18.940999999999999</v>
      </c>
      <c r="E254" s="11">
        <v>58.9</v>
      </c>
      <c r="F254" s="11">
        <v>58.9</v>
      </c>
      <c r="G254" s="11">
        <v>167.33681250000004</v>
      </c>
      <c r="H254" s="11">
        <v>128.93243749999999</v>
      </c>
      <c r="I254" s="11">
        <v>205.28831000000002</v>
      </c>
      <c r="J254" s="11">
        <v>258.85352999999998</v>
      </c>
      <c r="K254" s="11">
        <v>0</v>
      </c>
      <c r="L254" s="11">
        <v>0</v>
      </c>
      <c r="M254" s="11">
        <v>448.73662296598332</v>
      </c>
      <c r="N254" s="11">
        <v>465.62696749999998</v>
      </c>
    </row>
    <row r="255" spans="1:16" x14ac:dyDescent="0.2">
      <c r="B255" s="13" t="s">
        <v>262</v>
      </c>
      <c r="C255" s="11">
        <v>26.302320388349514</v>
      </c>
      <c r="D255" s="11">
        <v>14.645724296569799</v>
      </c>
      <c r="E255" s="11">
        <v>96.8</v>
      </c>
      <c r="F255" s="11">
        <v>105.52</v>
      </c>
      <c r="G255" s="11">
        <v>171.89931250000004</v>
      </c>
      <c r="H255" s="11">
        <v>132.5199375</v>
      </c>
      <c r="I255" s="11">
        <v>180.67309</v>
      </c>
      <c r="J255" s="11">
        <v>207.39200999999997</v>
      </c>
      <c r="K255" s="11">
        <v>0</v>
      </c>
      <c r="L255" s="11">
        <v>0</v>
      </c>
      <c r="M255" s="11">
        <v>475.67472288834955</v>
      </c>
      <c r="N255" s="11">
        <v>460.07767179656975</v>
      </c>
    </row>
    <row r="256" spans="1:16" x14ac:dyDescent="0.2"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1"/>
      <c r="N256" s="11"/>
    </row>
    <row r="257" spans="1:17" x14ac:dyDescent="0.2">
      <c r="A257" s="14" t="s">
        <v>263</v>
      </c>
      <c r="B257" s="13" t="s">
        <v>264</v>
      </c>
      <c r="C257" s="11">
        <v>24.878333333333337</v>
      </c>
      <c r="D257" s="11">
        <v>23.5100002288818</v>
      </c>
      <c r="E257" s="11">
        <v>124.95399999999999</v>
      </c>
      <c r="F257" s="11">
        <v>143.70400000000001</v>
      </c>
      <c r="G257" s="11">
        <v>138.60243750000001</v>
      </c>
      <c r="H257" s="11">
        <v>109.88181250000001</v>
      </c>
      <c r="I257" s="11">
        <v>195.55875000000003</v>
      </c>
      <c r="J257" s="11">
        <v>213.20625000000004</v>
      </c>
      <c r="K257" s="11">
        <v>0</v>
      </c>
      <c r="L257" s="11">
        <v>0</v>
      </c>
      <c r="M257" s="11">
        <v>483.99352083333338</v>
      </c>
      <c r="N257" s="11">
        <v>490.30206272888188</v>
      </c>
    </row>
    <row r="258" spans="1:17" x14ac:dyDescent="0.2">
      <c r="B258" s="13" t="s">
        <v>265</v>
      </c>
      <c r="C258" s="11">
        <v>24.878333333333337</v>
      </c>
      <c r="D258" s="11">
        <v>23.5100002288818</v>
      </c>
      <c r="E258" s="11">
        <v>96.406000000000006</v>
      </c>
      <c r="F258" s="11">
        <v>106.06399999999999</v>
      </c>
      <c r="G258" s="11">
        <v>166.16556250000002</v>
      </c>
      <c r="H258" s="11">
        <v>125.4093125</v>
      </c>
      <c r="I258" s="11">
        <v>183.44843</v>
      </c>
      <c r="J258" s="11">
        <v>232.89117000000002</v>
      </c>
      <c r="K258" s="11">
        <v>0</v>
      </c>
      <c r="L258" s="11">
        <v>0</v>
      </c>
      <c r="M258" s="11">
        <v>470.89832583333339</v>
      </c>
      <c r="N258" s="11">
        <v>487.87448272888184</v>
      </c>
    </row>
    <row r="259" spans="1:17" x14ac:dyDescent="0.2">
      <c r="B259" s="13" t="s">
        <v>266</v>
      </c>
      <c r="C259" s="11">
        <v>13.641</v>
      </c>
      <c r="D259" s="11">
        <v>17.982500000000002</v>
      </c>
      <c r="E259" s="11">
        <v>76.78</v>
      </c>
      <c r="F259" s="11">
        <v>89.611999999999995</v>
      </c>
      <c r="G259" s="11">
        <v>138.60243750000001</v>
      </c>
      <c r="H259" s="11">
        <v>109.88181250000001</v>
      </c>
      <c r="I259" s="11">
        <v>204.19399999999999</v>
      </c>
      <c r="J259" s="11">
        <v>265.38658000000004</v>
      </c>
      <c r="K259" s="11">
        <v>0</v>
      </c>
      <c r="L259" s="11">
        <v>0</v>
      </c>
      <c r="M259" s="11">
        <v>433.21743749999996</v>
      </c>
      <c r="N259" s="11">
        <v>482.86289250000004</v>
      </c>
    </row>
    <row r="260" spans="1:17" x14ac:dyDescent="0.2">
      <c r="B260" s="13" t="s">
        <v>267</v>
      </c>
      <c r="C260" s="11">
        <v>24.390878378378382</v>
      </c>
      <c r="D260" s="11">
        <v>22.598749999999999</v>
      </c>
      <c r="E260" s="11">
        <v>144.672</v>
      </c>
      <c r="F260" s="11">
        <v>162.06200000000001</v>
      </c>
      <c r="G260" s="11">
        <v>168.94818749999999</v>
      </c>
      <c r="H260" s="11">
        <v>148.77381249999999</v>
      </c>
      <c r="I260" s="11">
        <v>235.67809000000003</v>
      </c>
      <c r="J260" s="11">
        <v>292.82153000000005</v>
      </c>
      <c r="K260" s="11">
        <v>0</v>
      </c>
      <c r="L260" s="11">
        <v>0</v>
      </c>
      <c r="M260" s="11">
        <v>573.68915587837841</v>
      </c>
      <c r="N260" s="11">
        <v>626.25609250000002</v>
      </c>
    </row>
    <row r="261" spans="1:17" x14ac:dyDescent="0.2">
      <c r="B261" s="13" t="s">
        <v>268</v>
      </c>
      <c r="C261" s="11">
        <v>24.176972972972973</v>
      </c>
      <c r="D261" s="11">
        <v>26.892599105835</v>
      </c>
      <c r="E261" s="11">
        <v>102.048</v>
      </c>
      <c r="F261" s="11">
        <v>110.14749999999999</v>
      </c>
      <c r="G261" s="11">
        <v>123.5849375</v>
      </c>
      <c r="H261" s="11">
        <v>105.5805625</v>
      </c>
      <c r="I261" s="11">
        <v>171.12344999999999</v>
      </c>
      <c r="J261" s="11">
        <v>200.60420000000002</v>
      </c>
      <c r="K261" s="11">
        <v>0</v>
      </c>
      <c r="L261" s="11">
        <v>0</v>
      </c>
      <c r="M261" s="11">
        <v>420.93336047297294</v>
      </c>
      <c r="N261" s="11">
        <v>443.22486160583503</v>
      </c>
    </row>
    <row r="262" spans="1:17" x14ac:dyDescent="0.2">
      <c r="B262" s="13" t="s">
        <v>269</v>
      </c>
      <c r="C262" s="11">
        <v>24.878333333333337</v>
      </c>
      <c r="D262" s="11">
        <v>23.5100002288818</v>
      </c>
      <c r="E262" s="11">
        <v>71.968000000000004</v>
      </c>
      <c r="F262" s="11">
        <v>82.724999999999994</v>
      </c>
      <c r="G262" s="11">
        <v>158.33931250000003</v>
      </c>
      <c r="H262" s="11">
        <v>117.3474375</v>
      </c>
      <c r="I262" s="11">
        <v>146.05467999999999</v>
      </c>
      <c r="J262" s="11">
        <v>152.91583</v>
      </c>
      <c r="K262" s="11">
        <v>0</v>
      </c>
      <c r="L262" s="11">
        <v>0</v>
      </c>
      <c r="M262" s="11">
        <v>401.24032583333337</v>
      </c>
      <c r="N262" s="11">
        <v>376.49826772888184</v>
      </c>
    </row>
    <row r="263" spans="1:17" x14ac:dyDescent="0.2">
      <c r="B263" s="13" t="s">
        <v>270</v>
      </c>
      <c r="C263" s="11">
        <v>24.878333333333337</v>
      </c>
      <c r="D263" s="11">
        <v>23.5100002288818</v>
      </c>
      <c r="E263" s="11">
        <v>105.21899999999999</v>
      </c>
      <c r="F263" s="11">
        <v>112.047</v>
      </c>
      <c r="G263" s="11">
        <v>166.83805281250005</v>
      </c>
      <c r="H263" s="11">
        <v>128.64461531250001</v>
      </c>
      <c r="I263" s="11">
        <v>185.08699999999999</v>
      </c>
      <c r="J263" s="11">
        <v>185.08699999999999</v>
      </c>
      <c r="K263" s="11">
        <v>0</v>
      </c>
      <c r="L263" s="11">
        <v>0</v>
      </c>
      <c r="M263" s="11">
        <v>482.02238614583337</v>
      </c>
      <c r="N263" s="11">
        <v>449.28861554138177</v>
      </c>
    </row>
    <row r="264" spans="1:17" x14ac:dyDescent="0.2">
      <c r="B264" s="13" t="s">
        <v>271</v>
      </c>
      <c r="C264" s="11">
        <v>13.916765765765767</v>
      </c>
      <c r="D264" s="11">
        <v>15.270999908447299</v>
      </c>
      <c r="E264" s="11">
        <v>80.474000000000004</v>
      </c>
      <c r="F264" s="11">
        <v>87.557000000000002</v>
      </c>
      <c r="G264" s="11">
        <v>123.989125</v>
      </c>
      <c r="H264" s="11">
        <v>106.68306250000002</v>
      </c>
      <c r="I264" s="11">
        <v>162.13157999999999</v>
      </c>
      <c r="J264" s="11">
        <v>198.90965999999997</v>
      </c>
      <c r="K264" s="11">
        <v>0</v>
      </c>
      <c r="L264" s="11">
        <v>0</v>
      </c>
      <c r="M264" s="11">
        <v>380.51147076576575</v>
      </c>
      <c r="N264" s="11">
        <v>408.42072240844732</v>
      </c>
    </row>
    <row r="265" spans="1:17" x14ac:dyDescent="0.2">
      <c r="B265" s="13" t="s">
        <v>272</v>
      </c>
      <c r="C265" s="11">
        <v>11.910959999999999</v>
      </c>
      <c r="D265" s="11">
        <v>15.5825</v>
      </c>
      <c r="E265" s="11">
        <v>66.88</v>
      </c>
      <c r="F265" s="11">
        <v>74.9495</v>
      </c>
      <c r="G265" s="11">
        <v>138.60243750000001</v>
      </c>
      <c r="H265" s="11">
        <v>109.88181250000001</v>
      </c>
      <c r="I265" s="11">
        <v>179.69844000000001</v>
      </c>
      <c r="J265" s="11">
        <v>199.46549999999999</v>
      </c>
      <c r="K265" s="11">
        <v>0</v>
      </c>
      <c r="L265" s="11">
        <v>0</v>
      </c>
      <c r="M265" s="11">
        <v>397.0918375</v>
      </c>
      <c r="N265" s="11">
        <v>399.87931249999997</v>
      </c>
    </row>
    <row r="266" spans="1:17" x14ac:dyDescent="0.2">
      <c r="B266" s="13" t="s">
        <v>273</v>
      </c>
      <c r="C266" s="11">
        <v>19.066054054054053</v>
      </c>
      <c r="D266" s="11">
        <v>22.764999389648398</v>
      </c>
      <c r="E266" s="11">
        <v>62.05</v>
      </c>
      <c r="F266" s="11">
        <v>66.575000000000003</v>
      </c>
      <c r="G266" s="11">
        <v>138.60243750000001</v>
      </c>
      <c r="H266" s="11">
        <v>109.88181250000001</v>
      </c>
      <c r="I266" s="11">
        <v>206.62000999999998</v>
      </c>
      <c r="J266" s="11">
        <v>268.60967999999997</v>
      </c>
      <c r="K266" s="11">
        <v>0</v>
      </c>
      <c r="L266" s="11">
        <v>0</v>
      </c>
      <c r="M266" s="11">
        <v>426.33850155405401</v>
      </c>
      <c r="N266" s="11">
        <v>467.83149188964836</v>
      </c>
    </row>
    <row r="267" spans="1:17" x14ac:dyDescent="0.2"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1"/>
      <c r="N267" s="11"/>
      <c r="O267" s="13"/>
      <c r="P267" s="13"/>
      <c r="Q267" s="13"/>
    </row>
    <row r="268" spans="1:17" x14ac:dyDescent="0.2">
      <c r="A268" s="14" t="s">
        <v>274</v>
      </c>
      <c r="B268" s="13" t="s">
        <v>275</v>
      </c>
      <c r="C268" s="11">
        <v>27.96108108108108</v>
      </c>
      <c r="D268" s="11">
        <v>30.728000640869102</v>
      </c>
      <c r="E268" s="11">
        <v>94.406000000000006</v>
      </c>
      <c r="F268" s="11">
        <v>106.679</v>
      </c>
      <c r="G268" s="11">
        <v>151.05806250000001</v>
      </c>
      <c r="H268" s="11">
        <v>154.1980705</v>
      </c>
      <c r="I268" s="11">
        <v>190.33080999999999</v>
      </c>
      <c r="J268" s="11">
        <v>207.35340999999997</v>
      </c>
      <c r="K268" s="11">
        <v>0</v>
      </c>
      <c r="L268" s="11">
        <v>0</v>
      </c>
      <c r="M268" s="11">
        <v>463.75595358108109</v>
      </c>
      <c r="N268" s="11">
        <v>498.95848114086903</v>
      </c>
    </row>
    <row r="269" spans="1:17" x14ac:dyDescent="0.2">
      <c r="B269" s="13" t="s">
        <v>276</v>
      </c>
      <c r="C269" s="11">
        <v>16.302702702702703</v>
      </c>
      <c r="D269" s="11">
        <v>15.8079996109009</v>
      </c>
      <c r="E269" s="11">
        <v>92.334999999999994</v>
      </c>
      <c r="F269" s="11">
        <v>107.119</v>
      </c>
      <c r="G269" s="11">
        <v>168.94818749999999</v>
      </c>
      <c r="H269" s="11">
        <v>148.77381249999999</v>
      </c>
      <c r="I269" s="11">
        <v>199.6585</v>
      </c>
      <c r="J269" s="11">
        <v>239.50720999999999</v>
      </c>
      <c r="K269" s="11">
        <v>0</v>
      </c>
      <c r="L269" s="11">
        <v>0</v>
      </c>
      <c r="M269" s="11">
        <v>477.24439020270268</v>
      </c>
      <c r="N269" s="11">
        <v>511.20802211090086</v>
      </c>
    </row>
    <row r="270" spans="1:17" x14ac:dyDescent="0.2">
      <c r="B270" s="13" t="s">
        <v>277</v>
      </c>
      <c r="C270" s="11">
        <v>27.041945945945947</v>
      </c>
      <c r="D270" s="11">
        <v>20.722631454467798</v>
      </c>
      <c r="E270" s="11">
        <v>75.171999999999997</v>
      </c>
      <c r="F270" s="11">
        <v>87.078000000000003</v>
      </c>
      <c r="G270" s="11">
        <v>127.10306249999999</v>
      </c>
      <c r="H270" s="11">
        <v>109.23762500000002</v>
      </c>
      <c r="I270" s="11">
        <v>171.18714000000003</v>
      </c>
      <c r="J270" s="11">
        <v>188.16535000000002</v>
      </c>
      <c r="K270" s="11">
        <v>0</v>
      </c>
      <c r="L270" s="11">
        <v>0</v>
      </c>
      <c r="M270" s="11">
        <v>400.50414844594593</v>
      </c>
      <c r="N270" s="11">
        <v>405.20360645446783</v>
      </c>
    </row>
    <row r="271" spans="1:17" x14ac:dyDescent="0.2">
      <c r="B271" s="13" t="s">
        <v>278</v>
      </c>
      <c r="C271" s="11">
        <v>18.250837837837835</v>
      </c>
      <c r="D271" s="11">
        <v>17.948999404907202</v>
      </c>
      <c r="E271" s="11">
        <v>83.804000000000002</v>
      </c>
      <c r="F271" s="11">
        <v>105.58</v>
      </c>
      <c r="G271" s="11">
        <v>135.41806249999999</v>
      </c>
      <c r="H271" s="11">
        <v>121.71431250000002</v>
      </c>
      <c r="I271" s="11">
        <v>155.88417000000001</v>
      </c>
      <c r="J271" s="11">
        <v>166.82727</v>
      </c>
      <c r="K271" s="11">
        <v>0</v>
      </c>
      <c r="L271" s="11">
        <v>0</v>
      </c>
      <c r="M271" s="11">
        <v>393.35707033783785</v>
      </c>
      <c r="N271" s="11">
        <v>412.07058190490721</v>
      </c>
    </row>
    <row r="272" spans="1:17" x14ac:dyDescent="0.2">
      <c r="B272" s="13" t="s">
        <v>279</v>
      </c>
      <c r="C272" s="11">
        <v>28.344054054054052</v>
      </c>
      <c r="D272" s="11">
        <v>20.154</v>
      </c>
      <c r="E272" s="11">
        <v>115.98</v>
      </c>
      <c r="F272" s="11">
        <v>119.47</v>
      </c>
      <c r="G272" s="11">
        <v>168.94818749999999</v>
      </c>
      <c r="H272" s="11">
        <v>148.77381249999999</v>
      </c>
      <c r="I272" s="11">
        <v>190.72646</v>
      </c>
      <c r="J272" s="11">
        <v>242.91559000000004</v>
      </c>
      <c r="K272" s="11">
        <v>0</v>
      </c>
      <c r="L272" s="11">
        <v>0</v>
      </c>
      <c r="M272" s="11">
        <v>503.99870155405404</v>
      </c>
      <c r="N272" s="11">
        <v>531.31340250000005</v>
      </c>
    </row>
    <row r="273" spans="1:15" x14ac:dyDescent="0.2">
      <c r="B273" s="13" t="s">
        <v>280</v>
      </c>
      <c r="C273" s="11">
        <v>23.896216216216217</v>
      </c>
      <c r="D273" s="11">
        <v>27.228500366210898</v>
      </c>
      <c r="E273" s="11">
        <v>110.25685</v>
      </c>
      <c r="F273" s="11">
        <v>120.93883</v>
      </c>
      <c r="G273" s="11">
        <v>163.00818749999999</v>
      </c>
      <c r="H273" s="11">
        <v>142.83381249999999</v>
      </c>
      <c r="I273" s="11">
        <v>205.92135000000002</v>
      </c>
      <c r="J273" s="11">
        <v>247.03807</v>
      </c>
      <c r="K273" s="11">
        <v>0</v>
      </c>
      <c r="L273" s="11">
        <v>0</v>
      </c>
      <c r="M273" s="11">
        <v>503.08260371621623</v>
      </c>
      <c r="N273" s="11">
        <v>538.03921286621085</v>
      </c>
    </row>
    <row r="274" spans="1:15" x14ac:dyDescent="0.2">
      <c r="B274" s="13" t="s">
        <v>281</v>
      </c>
      <c r="C274" s="11">
        <v>22.18673076923077</v>
      </c>
      <c r="D274" s="11">
        <v>23.386999130248999</v>
      </c>
      <c r="E274" s="11">
        <v>117.86</v>
      </c>
      <c r="F274" s="11">
        <v>138.44399999999999</v>
      </c>
      <c r="G274" s="11">
        <v>116.80343750000002</v>
      </c>
      <c r="H274" s="11">
        <v>100.1753125</v>
      </c>
      <c r="I274" s="11">
        <v>170.66218000000001</v>
      </c>
      <c r="J274" s="11">
        <v>191.15492</v>
      </c>
      <c r="K274" s="11">
        <v>0</v>
      </c>
      <c r="L274" s="11">
        <v>0</v>
      </c>
      <c r="M274" s="11">
        <v>427.51234826923076</v>
      </c>
      <c r="N274" s="11">
        <v>453.16123163024901</v>
      </c>
    </row>
    <row r="275" spans="1:15" x14ac:dyDescent="0.2"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1"/>
      <c r="N275" s="11"/>
    </row>
    <row r="276" spans="1:15" x14ac:dyDescent="0.2">
      <c r="A276" s="14" t="s">
        <v>282</v>
      </c>
      <c r="B276" s="13" t="s">
        <v>283</v>
      </c>
      <c r="C276" s="11">
        <v>16.379918918918921</v>
      </c>
      <c r="D276" s="11">
        <v>17.777999999999999</v>
      </c>
      <c r="E276" s="11">
        <v>88.078000000000003</v>
      </c>
      <c r="F276" s="11">
        <v>108.54900000000001</v>
      </c>
      <c r="G276" s="11">
        <v>163.00818749999999</v>
      </c>
      <c r="H276" s="11">
        <v>142.83381249999999</v>
      </c>
      <c r="I276" s="11">
        <v>196.58207999999999</v>
      </c>
      <c r="J276" s="11">
        <v>212.02207999999999</v>
      </c>
      <c r="K276" s="11">
        <v>0</v>
      </c>
      <c r="L276" s="11">
        <v>0</v>
      </c>
      <c r="M276" s="11">
        <v>464.04818641891893</v>
      </c>
      <c r="N276" s="11">
        <v>481.18289249999998</v>
      </c>
    </row>
    <row r="277" spans="1:15" x14ac:dyDescent="0.2">
      <c r="B277" s="13" t="s">
        <v>284</v>
      </c>
      <c r="C277" s="11">
        <v>27.534513513513513</v>
      </c>
      <c r="D277" s="11">
        <v>36.215000152587898</v>
      </c>
      <c r="E277" s="11">
        <v>91.153999999999996</v>
      </c>
      <c r="F277" s="11">
        <v>112.212</v>
      </c>
      <c r="G277" s="11">
        <v>151.05806250000001</v>
      </c>
      <c r="H277" s="11">
        <v>154.1980695</v>
      </c>
      <c r="I277" s="11">
        <v>205.72835000000001</v>
      </c>
      <c r="J277" s="11">
        <v>267.44781999999998</v>
      </c>
      <c r="K277" s="11">
        <v>0</v>
      </c>
      <c r="L277" s="11">
        <v>0</v>
      </c>
      <c r="M277" s="11">
        <v>475.47492601351348</v>
      </c>
      <c r="N277" s="11">
        <v>570.07288965258795</v>
      </c>
    </row>
    <row r="278" spans="1:15" x14ac:dyDescent="0.2">
      <c r="B278" s="13" t="s">
        <v>285</v>
      </c>
      <c r="C278" s="11">
        <v>32.34802702702703</v>
      </c>
      <c r="D278" s="11">
        <v>39.267000000000003</v>
      </c>
      <c r="E278" s="11">
        <v>122.991</v>
      </c>
      <c r="F278" s="11">
        <v>136.52500000000001</v>
      </c>
      <c r="G278" s="11">
        <v>128.28243749999999</v>
      </c>
      <c r="H278" s="11">
        <v>108.1080625</v>
      </c>
      <c r="I278" s="11">
        <v>171.89930999999999</v>
      </c>
      <c r="J278" s="11">
        <v>187.92023999999998</v>
      </c>
      <c r="K278" s="11">
        <v>0</v>
      </c>
      <c r="L278" s="11">
        <v>0</v>
      </c>
      <c r="M278" s="11">
        <v>455.52077452702702</v>
      </c>
      <c r="N278" s="11">
        <v>471.82030249999997</v>
      </c>
    </row>
    <row r="279" spans="1:15" x14ac:dyDescent="0.2">
      <c r="B279" s="13" t="s">
        <v>286</v>
      </c>
      <c r="C279" s="11">
        <v>30.828783783783784</v>
      </c>
      <c r="D279" s="11">
        <v>27.1280002593994</v>
      </c>
      <c r="E279" s="11">
        <v>111.779</v>
      </c>
      <c r="F279" s="11">
        <v>120.1</v>
      </c>
      <c r="G279" s="11">
        <v>163.00818749999999</v>
      </c>
      <c r="H279" s="11">
        <v>142.83381249999999</v>
      </c>
      <c r="I279" s="11">
        <v>175.89827</v>
      </c>
      <c r="J279" s="11">
        <v>202.20417</v>
      </c>
      <c r="K279" s="11">
        <v>0</v>
      </c>
      <c r="L279" s="11">
        <v>0</v>
      </c>
      <c r="M279" s="11">
        <v>481.5142412837838</v>
      </c>
      <c r="N279" s="11">
        <v>492.26598275939932</v>
      </c>
    </row>
    <row r="280" spans="1:15" x14ac:dyDescent="0.2">
      <c r="B280" s="13" t="s">
        <v>287</v>
      </c>
      <c r="C280" s="11">
        <v>37.10993548387097</v>
      </c>
      <c r="D280" s="11">
        <v>39.304000000000002</v>
      </c>
      <c r="E280" s="11">
        <v>118.501</v>
      </c>
      <c r="F280" s="11">
        <v>144.30600000000001</v>
      </c>
      <c r="G280" s="11">
        <v>128.28243749999999</v>
      </c>
      <c r="H280" s="11">
        <v>108.1080625</v>
      </c>
      <c r="I280" s="11">
        <v>171.89930999999999</v>
      </c>
      <c r="J280" s="11">
        <v>187.92023999999998</v>
      </c>
      <c r="K280" s="11">
        <v>0</v>
      </c>
      <c r="L280" s="11">
        <v>0</v>
      </c>
      <c r="M280" s="11">
        <v>455.79268298387092</v>
      </c>
      <c r="N280" s="11">
        <v>479.63830250000001</v>
      </c>
    </row>
    <row r="281" spans="1:15" x14ac:dyDescent="0.2">
      <c r="B281" s="13" t="s">
        <v>288</v>
      </c>
      <c r="C281" s="11">
        <v>17.520405405405405</v>
      </c>
      <c r="D281" s="11">
        <v>30.3850002288818</v>
      </c>
      <c r="E281" s="11">
        <v>79.5</v>
      </c>
      <c r="F281" s="11">
        <v>96.21</v>
      </c>
      <c r="G281" s="11">
        <v>159.60071011363635</v>
      </c>
      <c r="H281" s="11">
        <v>141.28958511363638</v>
      </c>
      <c r="I281" s="11">
        <v>176.16267999999999</v>
      </c>
      <c r="J281" s="11">
        <v>203.30620000000002</v>
      </c>
      <c r="K281" s="11">
        <v>0</v>
      </c>
      <c r="L281" s="11">
        <v>0</v>
      </c>
      <c r="M281" s="11">
        <v>432.78379551904175</v>
      </c>
      <c r="N281" s="11">
        <v>471.19078534251821</v>
      </c>
    </row>
    <row r="282" spans="1:15" x14ac:dyDescent="0.2">
      <c r="B282" s="13" t="s">
        <v>289</v>
      </c>
      <c r="C282" s="11">
        <v>15.674027027027027</v>
      </c>
      <c r="D282" s="11">
        <v>27.5</v>
      </c>
      <c r="E282" s="11">
        <v>97.98</v>
      </c>
      <c r="F282" s="11">
        <v>97.98</v>
      </c>
      <c r="G282" s="11">
        <v>151.05806250000001</v>
      </c>
      <c r="H282" s="11">
        <v>154.1980715</v>
      </c>
      <c r="I282" s="11">
        <v>212.26718999999997</v>
      </c>
      <c r="J282" s="11">
        <v>236.36709999999999</v>
      </c>
      <c r="K282" s="11">
        <v>0</v>
      </c>
      <c r="L282" s="11">
        <v>0</v>
      </c>
      <c r="M282" s="11">
        <v>476.97927952702702</v>
      </c>
      <c r="N282" s="11">
        <v>516.04517149999992</v>
      </c>
    </row>
    <row r="283" spans="1:15" x14ac:dyDescent="0.2">
      <c r="B283" s="13" t="s">
        <v>290</v>
      </c>
      <c r="C283" s="11">
        <v>27.311783783783785</v>
      </c>
      <c r="D283" s="11">
        <v>21.947999954223601</v>
      </c>
      <c r="E283" s="11">
        <v>65.668000000000006</v>
      </c>
      <c r="F283" s="11">
        <v>74.263999999999996</v>
      </c>
      <c r="G283" s="11">
        <v>128.28243749999999</v>
      </c>
      <c r="H283" s="11">
        <v>108.1080625</v>
      </c>
      <c r="I283" s="11">
        <v>164.66181</v>
      </c>
      <c r="J283" s="11">
        <v>179.47648999999998</v>
      </c>
      <c r="K283" s="11">
        <v>0</v>
      </c>
      <c r="L283" s="11">
        <v>0</v>
      </c>
      <c r="M283" s="11">
        <v>385.92403128378379</v>
      </c>
      <c r="N283" s="11">
        <v>383.79655245422362</v>
      </c>
    </row>
    <row r="284" spans="1:15" x14ac:dyDescent="0.2"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1"/>
      <c r="N284" s="11"/>
      <c r="O284" s="13"/>
    </row>
    <row r="285" spans="1:15" x14ac:dyDescent="0.2">
      <c r="A285" s="14" t="s">
        <v>291</v>
      </c>
      <c r="B285" s="13" t="s">
        <v>292</v>
      </c>
      <c r="C285" s="11">
        <v>24.509</v>
      </c>
      <c r="D285" s="11">
        <v>25.7900390625</v>
      </c>
      <c r="E285" s="11">
        <v>92.435000000000002</v>
      </c>
      <c r="F285" s="11">
        <v>106.595</v>
      </c>
      <c r="G285" s="11">
        <v>131.6699375</v>
      </c>
      <c r="H285" s="11">
        <v>117.3580625</v>
      </c>
      <c r="I285" s="11">
        <v>210.13067999999998</v>
      </c>
      <c r="J285" s="11">
        <v>275.10991999999999</v>
      </c>
      <c r="K285" s="11">
        <v>0</v>
      </c>
      <c r="L285" s="11">
        <v>0</v>
      </c>
      <c r="M285" s="11">
        <v>458.7446175</v>
      </c>
      <c r="N285" s="11">
        <v>524.85302156249998</v>
      </c>
    </row>
    <row r="286" spans="1:15" x14ac:dyDescent="0.2">
      <c r="B286" s="13" t="s">
        <v>293</v>
      </c>
      <c r="C286" s="11">
        <v>31.589660194174758</v>
      </c>
      <c r="D286" s="11">
        <v>43.707000000000001</v>
      </c>
      <c r="E286" s="11">
        <v>84.992000000000004</v>
      </c>
      <c r="F286" s="11">
        <v>98.87</v>
      </c>
      <c r="G286" s="11">
        <v>131.6699375</v>
      </c>
      <c r="H286" s="11">
        <v>117.3580625</v>
      </c>
      <c r="I286" s="11">
        <v>186.92628999999999</v>
      </c>
      <c r="J286" s="11">
        <v>202.02275</v>
      </c>
      <c r="K286" s="11">
        <v>0</v>
      </c>
      <c r="L286" s="11">
        <v>0</v>
      </c>
      <c r="M286" s="11">
        <v>435.17788769417473</v>
      </c>
      <c r="N286" s="11">
        <v>461.95781250000005</v>
      </c>
    </row>
    <row r="287" spans="1:15" x14ac:dyDescent="0.2">
      <c r="B287" s="13" t="s">
        <v>294</v>
      </c>
      <c r="C287" s="11">
        <v>18.516500000000001</v>
      </c>
      <c r="D287" s="11">
        <v>23.1798801422119</v>
      </c>
      <c r="E287" s="11">
        <v>102.05500000000001</v>
      </c>
      <c r="F287" s="11">
        <v>103.75</v>
      </c>
      <c r="G287" s="11">
        <v>129.85243750000001</v>
      </c>
      <c r="H287" s="11">
        <v>111.3280625</v>
      </c>
      <c r="I287" s="11">
        <v>167.64944999999997</v>
      </c>
      <c r="J287" s="11">
        <v>176.06618</v>
      </c>
      <c r="K287" s="11">
        <v>0</v>
      </c>
      <c r="L287" s="11">
        <v>0</v>
      </c>
      <c r="M287" s="11">
        <v>418.07338749999997</v>
      </c>
      <c r="N287" s="11">
        <v>414.32412264221193</v>
      </c>
    </row>
    <row r="288" spans="1:15" x14ac:dyDescent="0.2">
      <c r="B288" s="13" t="s">
        <v>295</v>
      </c>
      <c r="C288" s="11">
        <v>20.108918918918921</v>
      </c>
      <c r="D288" s="11">
        <v>23.26</v>
      </c>
      <c r="E288" s="11">
        <v>82.35</v>
      </c>
      <c r="F288" s="11">
        <v>98.9</v>
      </c>
      <c r="G288" s="11">
        <v>131.6699375</v>
      </c>
      <c r="H288" s="11">
        <v>117.3580625</v>
      </c>
      <c r="I288" s="11">
        <v>168.05475000000001</v>
      </c>
      <c r="J288" s="11">
        <v>176.06618</v>
      </c>
      <c r="K288" s="11">
        <v>0</v>
      </c>
      <c r="L288" s="11">
        <v>0</v>
      </c>
      <c r="M288" s="11">
        <v>402.18360641891894</v>
      </c>
      <c r="N288" s="11">
        <v>415.58424250000002</v>
      </c>
    </row>
    <row r="289" spans="1:17" x14ac:dyDescent="0.2">
      <c r="B289" s="13" t="s">
        <v>296</v>
      </c>
      <c r="C289" s="11">
        <v>22.15909090909091</v>
      </c>
      <c r="D289" s="11">
        <v>29.200000762939499</v>
      </c>
      <c r="E289" s="11">
        <v>101.85</v>
      </c>
      <c r="F289" s="11">
        <v>107.32</v>
      </c>
      <c r="G289" s="11">
        <v>127.87759375</v>
      </c>
      <c r="H289" s="11">
        <v>111.11446875</v>
      </c>
      <c r="I289" s="11">
        <v>168.61059</v>
      </c>
      <c r="J289" s="11">
        <v>175.91370999999998</v>
      </c>
      <c r="K289" s="11">
        <v>0</v>
      </c>
      <c r="L289" s="11">
        <v>0</v>
      </c>
      <c r="M289" s="11">
        <v>420.49727465909092</v>
      </c>
      <c r="N289" s="11">
        <v>423.5481795129395</v>
      </c>
    </row>
    <row r="290" spans="1:17" x14ac:dyDescent="0.2">
      <c r="B290" s="13" t="s">
        <v>297</v>
      </c>
      <c r="C290" s="11">
        <v>23.908000000000001</v>
      </c>
      <c r="D290" s="11">
        <v>26.7435207366943</v>
      </c>
      <c r="E290" s="11">
        <v>84.102000000000004</v>
      </c>
      <c r="F290" s="11">
        <v>84.102000000000004</v>
      </c>
      <c r="G290" s="11">
        <v>127.87759375</v>
      </c>
      <c r="H290" s="11">
        <v>111.11446875</v>
      </c>
      <c r="I290" s="11">
        <v>160.52967999999998</v>
      </c>
      <c r="J290" s="11">
        <v>168.29792999999998</v>
      </c>
      <c r="K290" s="11">
        <v>0</v>
      </c>
      <c r="L290" s="11">
        <v>0</v>
      </c>
      <c r="M290" s="11">
        <v>396.41727374999999</v>
      </c>
      <c r="N290" s="11">
        <v>390.25791948669428</v>
      </c>
    </row>
    <row r="291" spans="1:17" x14ac:dyDescent="0.2">
      <c r="B291" s="13" t="s">
        <v>298</v>
      </c>
      <c r="C291" s="11">
        <v>29.156581081081079</v>
      </c>
      <c r="D291" s="11">
        <v>37.752499999999998</v>
      </c>
      <c r="E291" s="11">
        <v>106.19799999999999</v>
      </c>
      <c r="F291" s="11">
        <v>116.85599999999999</v>
      </c>
      <c r="G291" s="11">
        <v>131.6699375</v>
      </c>
      <c r="H291" s="11">
        <v>117.3580625</v>
      </c>
      <c r="I291" s="11">
        <v>166.51654000000002</v>
      </c>
      <c r="J291" s="11">
        <v>174.48165</v>
      </c>
      <c r="K291" s="11">
        <v>0</v>
      </c>
      <c r="L291" s="11">
        <v>0</v>
      </c>
      <c r="M291" s="11">
        <v>433.54105858108113</v>
      </c>
      <c r="N291" s="11">
        <v>446.44821250000001</v>
      </c>
    </row>
    <row r="292" spans="1:17" x14ac:dyDescent="0.2">
      <c r="B292" s="13" t="s">
        <v>299</v>
      </c>
      <c r="C292" s="11">
        <v>28.707432432432434</v>
      </c>
      <c r="D292" s="11">
        <v>29.7425</v>
      </c>
      <c r="E292" s="11">
        <v>55.164999999999999</v>
      </c>
      <c r="F292" s="11">
        <v>55.164999999999999</v>
      </c>
      <c r="G292" s="11">
        <v>131.6699375</v>
      </c>
      <c r="H292" s="11">
        <v>117.3580625</v>
      </c>
      <c r="I292" s="11">
        <v>152.47</v>
      </c>
      <c r="J292" s="11">
        <v>160.19</v>
      </c>
      <c r="K292" s="11">
        <v>0</v>
      </c>
      <c r="L292" s="11">
        <v>0</v>
      </c>
      <c r="M292" s="11">
        <v>368.01236993243242</v>
      </c>
      <c r="N292" s="11">
        <v>362.45556249999998</v>
      </c>
    </row>
    <row r="293" spans="1:17" x14ac:dyDescent="0.2">
      <c r="B293" s="13" t="s">
        <v>300</v>
      </c>
      <c r="C293" s="11">
        <v>23.814599999999999</v>
      </c>
      <c r="D293" s="11">
        <v>45.7</v>
      </c>
      <c r="E293" s="11">
        <v>102.72199999999999</v>
      </c>
      <c r="F293" s="11">
        <v>112.80800000000001</v>
      </c>
      <c r="G293" s="11">
        <v>163.00818749999999</v>
      </c>
      <c r="H293" s="11">
        <v>142.83381249999999</v>
      </c>
      <c r="I293" s="11">
        <v>221.95193</v>
      </c>
      <c r="J293" s="11">
        <v>263.00882000000001</v>
      </c>
      <c r="K293" s="11">
        <v>0</v>
      </c>
      <c r="L293" s="11">
        <v>0</v>
      </c>
      <c r="M293" s="11">
        <v>511.49671749999999</v>
      </c>
      <c r="N293" s="11">
        <v>564.35063250000007</v>
      </c>
    </row>
    <row r="294" spans="1:17" x14ac:dyDescent="0.2">
      <c r="B294" s="13" t="s">
        <v>301</v>
      </c>
      <c r="C294" s="11">
        <v>26.388081081081079</v>
      </c>
      <c r="D294" s="11">
        <v>28.710999999999999</v>
      </c>
      <c r="E294" s="11">
        <v>57.7256</v>
      </c>
      <c r="F294" s="11">
        <v>63.497899089999997</v>
      </c>
      <c r="G294" s="11">
        <v>131.6699375</v>
      </c>
      <c r="H294" s="11">
        <v>117.3580625</v>
      </c>
      <c r="I294" s="11">
        <v>205.54499999999999</v>
      </c>
      <c r="J294" s="11">
        <v>271.32326</v>
      </c>
      <c r="K294" s="11">
        <v>0</v>
      </c>
      <c r="L294" s="11">
        <v>0</v>
      </c>
      <c r="M294" s="11">
        <v>421.32861858108106</v>
      </c>
      <c r="N294" s="11">
        <v>480.89022159000001</v>
      </c>
    </row>
    <row r="295" spans="1:17" x14ac:dyDescent="0.2">
      <c r="B295" s="13" t="s">
        <v>302</v>
      </c>
      <c r="C295" s="11">
        <v>22.768999999999998</v>
      </c>
      <c r="D295" s="11">
        <v>30.162500381469702</v>
      </c>
      <c r="E295" s="11">
        <v>103.13200000000001</v>
      </c>
      <c r="F295" s="11">
        <v>107.25700000000001</v>
      </c>
      <c r="G295" s="11">
        <v>131.6699375</v>
      </c>
      <c r="H295" s="11">
        <v>117.3580625</v>
      </c>
      <c r="I295" s="11">
        <v>212.25560999999999</v>
      </c>
      <c r="J295" s="11">
        <v>276.00544000000002</v>
      </c>
      <c r="K295" s="11">
        <v>0</v>
      </c>
      <c r="L295" s="11">
        <v>0</v>
      </c>
      <c r="M295" s="11">
        <v>469.8265475</v>
      </c>
      <c r="N295" s="11">
        <v>530.78300288146966</v>
      </c>
    </row>
    <row r="296" spans="1:17" x14ac:dyDescent="0.2">
      <c r="B296" s="13" t="s">
        <v>303</v>
      </c>
      <c r="C296" s="11">
        <v>27.409454545454544</v>
      </c>
      <c r="D296" s="11">
        <v>43.869998931884801</v>
      </c>
      <c r="E296" s="11">
        <v>116.38</v>
      </c>
      <c r="F296" s="11">
        <v>116.38</v>
      </c>
      <c r="G296" s="11">
        <v>136.59537499999999</v>
      </c>
      <c r="H296" s="11">
        <v>118.896</v>
      </c>
      <c r="I296" s="11">
        <v>188.91499999999996</v>
      </c>
      <c r="J296" s="11">
        <v>232.33999999999997</v>
      </c>
      <c r="K296" s="11">
        <v>0</v>
      </c>
      <c r="L296" s="11">
        <v>0</v>
      </c>
      <c r="M296" s="11">
        <v>469.29982954545449</v>
      </c>
      <c r="N296" s="11">
        <v>511.48599893188475</v>
      </c>
    </row>
    <row r="297" spans="1:17" x14ac:dyDescent="0.2">
      <c r="B297" s="13" t="s">
        <v>304</v>
      </c>
      <c r="C297" s="11">
        <v>22.937000000000001</v>
      </c>
      <c r="D297" s="11">
        <v>25.604560852050799</v>
      </c>
      <c r="E297" s="11">
        <v>84.191000000000003</v>
      </c>
      <c r="F297" s="11">
        <v>92.647999999999996</v>
      </c>
      <c r="G297" s="11">
        <v>111.1855625</v>
      </c>
      <c r="H297" s="11">
        <v>93.114312499999997</v>
      </c>
      <c r="I297" s="11">
        <v>165.62488000000002</v>
      </c>
      <c r="J297" s="11">
        <v>178.91485999999998</v>
      </c>
      <c r="K297" s="11">
        <v>0</v>
      </c>
      <c r="L297" s="11">
        <v>0</v>
      </c>
      <c r="M297" s="11">
        <v>383.93844250000001</v>
      </c>
      <c r="N297" s="11">
        <v>390.28173335205076</v>
      </c>
    </row>
    <row r="298" spans="1:17" x14ac:dyDescent="0.2">
      <c r="B298" s="13" t="s">
        <v>305</v>
      </c>
      <c r="C298" s="11">
        <v>27.238594594594598</v>
      </c>
      <c r="D298" s="11">
        <v>36.430095672607401</v>
      </c>
      <c r="E298" s="11">
        <v>67.126999999999995</v>
      </c>
      <c r="F298" s="11">
        <v>75.17</v>
      </c>
      <c r="G298" s="11">
        <v>129.85243750000001</v>
      </c>
      <c r="H298" s="11">
        <v>111.3280625</v>
      </c>
      <c r="I298" s="11">
        <v>161.18588</v>
      </c>
      <c r="J298" s="11">
        <v>169.07379</v>
      </c>
      <c r="K298" s="11">
        <v>0</v>
      </c>
      <c r="L298" s="11">
        <v>0</v>
      </c>
      <c r="M298" s="11">
        <v>385.4039120945946</v>
      </c>
      <c r="N298" s="11">
        <v>392.0019481726074</v>
      </c>
    </row>
    <row r="299" spans="1:17" x14ac:dyDescent="0.2">
      <c r="B299" s="13" t="s">
        <v>306</v>
      </c>
      <c r="C299" s="11">
        <v>23.54</v>
      </c>
      <c r="D299" s="11">
        <v>36.206000000000003</v>
      </c>
      <c r="E299" s="11">
        <v>87.756249999999994</v>
      </c>
      <c r="F299" s="11">
        <v>101.57</v>
      </c>
      <c r="G299" s="11">
        <v>127.87759375</v>
      </c>
      <c r="H299" s="11">
        <v>111.11446875</v>
      </c>
      <c r="I299" s="11">
        <v>161.02761999999998</v>
      </c>
      <c r="J299" s="11">
        <v>168.29792999999998</v>
      </c>
      <c r="K299" s="11">
        <v>0</v>
      </c>
      <c r="L299" s="11">
        <v>0</v>
      </c>
      <c r="M299" s="11">
        <v>400.20146375000002</v>
      </c>
      <c r="N299" s="11">
        <v>417.18839875000003</v>
      </c>
    </row>
    <row r="300" spans="1:17" x14ac:dyDescent="0.2"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1"/>
      <c r="N300" s="11"/>
      <c r="O300" s="13"/>
      <c r="P300" s="13"/>
      <c r="Q300" s="13"/>
    </row>
    <row r="301" spans="1:17" x14ac:dyDescent="0.2">
      <c r="A301" s="14" t="s">
        <v>307</v>
      </c>
      <c r="B301" s="13" t="s">
        <v>308</v>
      </c>
      <c r="C301" s="11">
        <v>23.04</v>
      </c>
      <c r="D301" s="11">
        <v>23.040000915527301</v>
      </c>
      <c r="E301" s="11">
        <v>70.069000000000003</v>
      </c>
      <c r="F301" s="11">
        <v>72.867000000000004</v>
      </c>
      <c r="G301" s="11">
        <v>129.69509375000001</v>
      </c>
      <c r="H301" s="11">
        <v>117.14446875</v>
      </c>
      <c r="I301" s="11">
        <v>171.70051999999998</v>
      </c>
      <c r="J301" s="11">
        <v>197.60691</v>
      </c>
      <c r="K301" s="11">
        <v>0</v>
      </c>
      <c r="L301" s="11">
        <v>0</v>
      </c>
      <c r="M301" s="11">
        <v>394.50461374999998</v>
      </c>
      <c r="N301" s="11">
        <v>410.65837966552726</v>
      </c>
    </row>
    <row r="302" spans="1:17" x14ac:dyDescent="0.2">
      <c r="B302" s="13" t="s">
        <v>309</v>
      </c>
      <c r="C302" s="11">
        <v>22.132105263157893</v>
      </c>
      <c r="D302" s="11">
        <v>22.85</v>
      </c>
      <c r="E302" s="11">
        <v>76.900000000000006</v>
      </c>
      <c r="F302" s="11">
        <v>79.66</v>
      </c>
      <c r="G302" s="11">
        <v>129.69509375000001</v>
      </c>
      <c r="H302" s="11">
        <v>117.14446875</v>
      </c>
      <c r="I302" s="11">
        <v>180.9375</v>
      </c>
      <c r="J302" s="11">
        <v>207.47499999999999</v>
      </c>
      <c r="K302" s="11">
        <v>0</v>
      </c>
      <c r="L302" s="11">
        <v>0</v>
      </c>
      <c r="M302" s="11">
        <v>409.66469901315793</v>
      </c>
      <c r="N302" s="11">
        <v>427.12946875</v>
      </c>
    </row>
    <row r="303" spans="1:17" x14ac:dyDescent="0.2">
      <c r="B303" s="13" t="s">
        <v>310</v>
      </c>
      <c r="C303" s="11">
        <v>27.229848484848485</v>
      </c>
      <c r="D303" s="11">
        <v>36.227001190185497</v>
      </c>
      <c r="E303" s="11">
        <v>81.004000000000005</v>
      </c>
      <c r="F303" s="11">
        <v>85.162000000000006</v>
      </c>
      <c r="G303" s="11">
        <v>129.69509375000001</v>
      </c>
      <c r="H303" s="11">
        <v>117.14446875</v>
      </c>
      <c r="I303" s="11">
        <v>196.27295833333335</v>
      </c>
      <c r="J303" s="11">
        <v>204.20943999999997</v>
      </c>
      <c r="K303" s="11">
        <v>0</v>
      </c>
      <c r="L303" s="11">
        <v>0</v>
      </c>
      <c r="M303" s="11">
        <v>434.20190056818183</v>
      </c>
      <c r="N303" s="11">
        <v>442.74290994018548</v>
      </c>
    </row>
    <row r="304" spans="1:17" x14ac:dyDescent="0.2">
      <c r="B304" s="13" t="s">
        <v>311</v>
      </c>
      <c r="C304" s="11">
        <v>20.412515151515152</v>
      </c>
      <c r="D304" s="11">
        <v>21.298749923706101</v>
      </c>
      <c r="E304" s="11">
        <v>73.08</v>
      </c>
      <c r="F304" s="11">
        <v>89.637500000000003</v>
      </c>
      <c r="G304" s="11">
        <v>129.69509375000001</v>
      </c>
      <c r="H304" s="11">
        <v>117.14446875</v>
      </c>
      <c r="I304" s="11">
        <v>193</v>
      </c>
      <c r="J304" s="11">
        <v>227.49875</v>
      </c>
      <c r="K304" s="11">
        <v>0</v>
      </c>
      <c r="L304" s="11">
        <v>0</v>
      </c>
      <c r="M304" s="11">
        <v>416.18760890151515</v>
      </c>
      <c r="N304" s="11">
        <v>455.57946867370606</v>
      </c>
    </row>
    <row r="305" spans="1:14" x14ac:dyDescent="0.2">
      <c r="B305" s="13" t="s">
        <v>312</v>
      </c>
      <c r="C305" s="11">
        <v>27.553581081081081</v>
      </c>
      <c r="D305" s="11">
        <v>29.2045001983643</v>
      </c>
      <c r="E305" s="11">
        <v>88.704999999999998</v>
      </c>
      <c r="F305" s="11">
        <v>93.15</v>
      </c>
      <c r="G305" s="11">
        <v>129.69509375000001</v>
      </c>
      <c r="H305" s="11">
        <v>117.14446875</v>
      </c>
      <c r="I305" s="11">
        <v>206.76475999999997</v>
      </c>
      <c r="J305" s="11">
        <v>282.32812000000001</v>
      </c>
      <c r="K305" s="11">
        <v>0</v>
      </c>
      <c r="L305" s="11">
        <v>0</v>
      </c>
      <c r="M305" s="11">
        <v>452.71843483108103</v>
      </c>
      <c r="N305" s="11">
        <v>521.82708894836435</v>
      </c>
    </row>
    <row r="306" spans="1:14" x14ac:dyDescent="0.2">
      <c r="B306" s="13" t="s">
        <v>313</v>
      </c>
      <c r="C306" s="11">
        <v>18.229083333333335</v>
      </c>
      <c r="D306" s="11">
        <v>14.5080003738403</v>
      </c>
      <c r="E306" s="11">
        <v>64.816000000000003</v>
      </c>
      <c r="F306" s="11">
        <v>82.105999999999995</v>
      </c>
      <c r="G306" s="11">
        <v>129.40259374999999</v>
      </c>
      <c r="H306" s="11">
        <v>110.98946875</v>
      </c>
      <c r="I306" s="11">
        <v>178.54</v>
      </c>
      <c r="J306" s="11">
        <v>190.60249999999999</v>
      </c>
      <c r="K306" s="11">
        <v>0</v>
      </c>
      <c r="L306" s="11">
        <v>0</v>
      </c>
      <c r="M306" s="11">
        <v>390.98767708333332</v>
      </c>
      <c r="N306" s="11">
        <v>398.2059691238403</v>
      </c>
    </row>
    <row r="307" spans="1:14" x14ac:dyDescent="0.2">
      <c r="B307" s="13" t="s">
        <v>314</v>
      </c>
      <c r="C307" s="11">
        <v>24.441621621621621</v>
      </c>
      <c r="D307" s="11">
        <v>32.002900000000004</v>
      </c>
      <c r="E307" s="11">
        <v>90.718899999999991</v>
      </c>
      <c r="F307" s="11">
        <v>106.5365</v>
      </c>
      <c r="G307" s="11">
        <v>129.69509375000001</v>
      </c>
      <c r="H307" s="11">
        <v>117.14446875</v>
      </c>
      <c r="I307" s="11">
        <v>197.12055000000001</v>
      </c>
      <c r="J307" s="11">
        <v>223.70436999999998</v>
      </c>
      <c r="K307" s="11">
        <v>0</v>
      </c>
      <c r="L307" s="11">
        <v>0</v>
      </c>
      <c r="M307" s="11">
        <v>441.97616537162162</v>
      </c>
      <c r="N307" s="11">
        <v>479.38823874999997</v>
      </c>
    </row>
    <row r="308" spans="1:14" x14ac:dyDescent="0.2">
      <c r="B308" s="13" t="s">
        <v>315</v>
      </c>
      <c r="C308" s="11">
        <v>28.955067567567568</v>
      </c>
      <c r="D308" s="11">
        <v>28.746000289916999</v>
      </c>
      <c r="E308" s="11">
        <v>87.022000000000006</v>
      </c>
      <c r="F308" s="11">
        <v>89.633600000000001</v>
      </c>
      <c r="G308" s="11">
        <v>129.69509375000001</v>
      </c>
      <c r="H308" s="11">
        <v>117.14446875</v>
      </c>
      <c r="I308" s="11">
        <v>217.15202000000002</v>
      </c>
      <c r="J308" s="11">
        <v>237.84354999999999</v>
      </c>
      <c r="K308" s="11">
        <v>0</v>
      </c>
      <c r="L308" s="11">
        <v>0</v>
      </c>
      <c r="M308" s="11">
        <v>462.82418131756765</v>
      </c>
      <c r="N308" s="11">
        <v>473.36761903991697</v>
      </c>
    </row>
    <row r="309" spans="1:14" x14ac:dyDescent="0.2">
      <c r="B309" s="13" t="s">
        <v>316</v>
      </c>
      <c r="C309" s="11">
        <v>26.762135135135132</v>
      </c>
      <c r="D309" s="11">
        <v>28.1679992675781</v>
      </c>
      <c r="E309" s="11">
        <v>77.307000000000002</v>
      </c>
      <c r="F309" s="11">
        <v>81.944999999999993</v>
      </c>
      <c r="G309" s="11">
        <v>129.69509375000001</v>
      </c>
      <c r="H309" s="11">
        <v>117.14446875</v>
      </c>
      <c r="I309" s="11">
        <v>193.21953749999997</v>
      </c>
      <c r="J309" s="11">
        <v>222.2017041666667</v>
      </c>
      <c r="K309" s="11">
        <v>0</v>
      </c>
      <c r="L309" s="11">
        <v>0</v>
      </c>
      <c r="M309" s="11">
        <v>426.98376638513514</v>
      </c>
      <c r="N309" s="11">
        <v>449.45917218424484</v>
      </c>
    </row>
    <row r="310" spans="1:14" x14ac:dyDescent="0.2">
      <c r="B310" s="13" t="s">
        <v>317</v>
      </c>
      <c r="C310" s="11">
        <v>20.565677419354842</v>
      </c>
      <c r="D310" s="11">
        <v>17.690000534057599</v>
      </c>
      <c r="E310" s="11">
        <v>87.653000000000006</v>
      </c>
      <c r="F310" s="11">
        <v>105.184</v>
      </c>
      <c r="G310" s="11">
        <v>111.56759375</v>
      </c>
      <c r="H310" s="11">
        <v>96.024468749999997</v>
      </c>
      <c r="I310" s="11">
        <v>122.08407999999999</v>
      </c>
      <c r="J310" s="11">
        <v>127.77371999999998</v>
      </c>
      <c r="K310" s="11">
        <v>0</v>
      </c>
      <c r="L310" s="11">
        <v>0</v>
      </c>
      <c r="M310" s="11">
        <v>341.87035116935482</v>
      </c>
      <c r="N310" s="11">
        <v>346.67218928405759</v>
      </c>
    </row>
    <row r="311" spans="1:14" x14ac:dyDescent="0.2">
      <c r="B311" s="13" t="s">
        <v>318</v>
      </c>
      <c r="C311" s="11">
        <v>18.161578313253013</v>
      </c>
      <c r="D311" s="11">
        <v>20.180000305175799</v>
      </c>
      <c r="E311" s="11">
        <v>68.311999999999998</v>
      </c>
      <c r="F311" s="11">
        <v>81.981999999999999</v>
      </c>
      <c r="G311" s="11">
        <v>119.24759374999999</v>
      </c>
      <c r="H311" s="11">
        <v>103.65946875</v>
      </c>
      <c r="I311" s="11">
        <v>142.31627</v>
      </c>
      <c r="J311" s="11">
        <v>153.23814000000002</v>
      </c>
      <c r="K311" s="11">
        <v>0</v>
      </c>
      <c r="L311" s="11">
        <v>0</v>
      </c>
      <c r="M311" s="11">
        <v>348.03744206325302</v>
      </c>
      <c r="N311" s="11">
        <v>359.05960905517577</v>
      </c>
    </row>
    <row r="312" spans="1:14" x14ac:dyDescent="0.2">
      <c r="B312" s="13" t="s">
        <v>319</v>
      </c>
      <c r="C312" s="11">
        <v>16.467777777777776</v>
      </c>
      <c r="D312" s="11">
        <v>18.538000106811499</v>
      </c>
      <c r="E312" s="11">
        <v>80.805000000000007</v>
      </c>
      <c r="F312" s="11">
        <v>101.09099999999999</v>
      </c>
      <c r="G312" s="11">
        <v>125.45759375</v>
      </c>
      <c r="H312" s="11">
        <v>109.27446875</v>
      </c>
      <c r="I312" s="11">
        <v>147.76273</v>
      </c>
      <c r="J312" s="11">
        <v>158.31596999999999</v>
      </c>
      <c r="K312" s="11">
        <v>0</v>
      </c>
      <c r="L312" s="11">
        <v>0</v>
      </c>
      <c r="M312" s="11">
        <v>370.49310152777775</v>
      </c>
      <c r="N312" s="11">
        <v>387.21943885681151</v>
      </c>
    </row>
    <row r="313" spans="1:14" x14ac:dyDescent="0.2">
      <c r="B313" s="13" t="s">
        <v>320</v>
      </c>
      <c r="C313" s="11">
        <v>23.03875</v>
      </c>
      <c r="D313" s="11">
        <v>25.800209525</v>
      </c>
      <c r="E313" s="11">
        <v>84.441999999999993</v>
      </c>
      <c r="F313" s="11">
        <v>90.78</v>
      </c>
      <c r="G313" s="11">
        <v>129.69509375000001</v>
      </c>
      <c r="H313" s="11">
        <v>117.14446875</v>
      </c>
      <c r="I313" s="11">
        <v>196.13624999999999</v>
      </c>
      <c r="J313" s="11">
        <v>215.67750000000001</v>
      </c>
      <c r="K313" s="11">
        <v>0</v>
      </c>
      <c r="L313" s="11">
        <v>0</v>
      </c>
      <c r="M313" s="11">
        <v>433.31209375000003</v>
      </c>
      <c r="N313" s="11">
        <v>449.40217827499998</v>
      </c>
    </row>
    <row r="314" spans="1:14" x14ac:dyDescent="0.2">
      <c r="B314" s="13" t="s">
        <v>321</v>
      </c>
      <c r="C314" s="11">
        <v>22.050648648648647</v>
      </c>
      <c r="D314" s="11">
        <v>23.378999710083001</v>
      </c>
      <c r="E314" s="11">
        <v>107.521</v>
      </c>
      <c r="F314" s="11">
        <v>115.05500000000001</v>
      </c>
      <c r="G314" s="11">
        <v>129.69509375000001</v>
      </c>
      <c r="H314" s="11">
        <v>117.14446875</v>
      </c>
      <c r="I314" s="11">
        <v>202.92020000000002</v>
      </c>
      <c r="J314" s="11">
        <v>226.70745000000002</v>
      </c>
      <c r="K314" s="11">
        <v>0</v>
      </c>
      <c r="L314" s="11">
        <v>0</v>
      </c>
      <c r="M314" s="11">
        <v>462.18694239864868</v>
      </c>
      <c r="N314" s="11">
        <v>482.28591846008305</v>
      </c>
    </row>
    <row r="316" spans="1:14" x14ac:dyDescent="0.2">
      <c r="N316" s="16"/>
    </row>
    <row r="317" spans="1:14" x14ac:dyDescent="0.2">
      <c r="A317" s="17" t="s">
        <v>322</v>
      </c>
      <c r="B317" s="18" t="s">
        <v>323</v>
      </c>
      <c r="C317" s="16">
        <f>AVERAGE(C5:C314)</f>
        <v>21.378147216455659</v>
      </c>
      <c r="D317" s="16">
        <f t="shared" ref="D317:N317" si="0">AVERAGE(D5:D314)</f>
        <v>23.206779103233114</v>
      </c>
      <c r="E317" s="16">
        <f t="shared" si="0"/>
        <v>85.767731172413846</v>
      </c>
      <c r="F317" s="16">
        <f t="shared" si="0"/>
        <v>97.665620827896547</v>
      </c>
      <c r="G317" s="16">
        <f t="shared" si="0"/>
        <v>166.41655979481928</v>
      </c>
      <c r="H317" s="16">
        <f t="shared" si="0"/>
        <v>127.85810508672282</v>
      </c>
      <c r="I317" s="16">
        <f>SUM(I5:I314)/COUNTIF(I5:I314,"&gt;0")</f>
        <v>187.86324578172065</v>
      </c>
      <c r="J317" s="16">
        <f>SUM(J5:J314)/COUNTIF(J5:J314,"&gt;0")</f>
        <v>216.36336897258968</v>
      </c>
      <c r="K317" s="16">
        <f t="shared" ref="K317:L317" si="1">SUM(K5:K314)/COUNTIF(K5:K314,"&gt;0")</f>
        <v>187.86324578172074</v>
      </c>
      <c r="L317" s="16">
        <f t="shared" si="1"/>
        <v>216.36336897258937</v>
      </c>
      <c r="M317" s="16">
        <f t="shared" si="0"/>
        <v>461.42568396540895</v>
      </c>
      <c r="N317" s="16">
        <f t="shared" si="0"/>
        <v>465.09387399044164</v>
      </c>
    </row>
    <row r="318" spans="1:14" x14ac:dyDescent="0.2">
      <c r="D318" s="19">
        <f>+D317/C317-1</f>
        <v>8.553743541301273E-2</v>
      </c>
      <c r="E318" s="20"/>
      <c r="F318" s="19">
        <f>+F317/E317-1</f>
        <v>0.13872221513665872</v>
      </c>
      <c r="G318" s="20"/>
      <c r="H318" s="19">
        <f>+H317/G317-1</f>
        <v>-0.231698424457497</v>
      </c>
      <c r="I318" s="20"/>
      <c r="J318" s="19">
        <f>+J317/I317-1</f>
        <v>0.15170675387980626</v>
      </c>
      <c r="K318" s="20"/>
      <c r="L318" s="20"/>
      <c r="M318" s="20"/>
      <c r="N318" s="19">
        <f>+N317/M317-1</f>
        <v>7.9496875715909798E-3</v>
      </c>
    </row>
    <row r="320" spans="1:14" x14ac:dyDescent="0.2">
      <c r="C320">
        <v>25</v>
      </c>
      <c r="D320">
        <f>+C320+1</f>
        <v>26</v>
      </c>
      <c r="E320">
        <v>50</v>
      </c>
      <c r="F320">
        <f>+E320+1</f>
        <v>51</v>
      </c>
      <c r="G320">
        <v>75</v>
      </c>
      <c r="H320">
        <f>+G320+1</f>
        <v>76</v>
      </c>
      <c r="I320">
        <v>100</v>
      </c>
      <c r="J320">
        <f>+I320+1</f>
        <v>101</v>
      </c>
      <c r="K320">
        <v>125</v>
      </c>
      <c r="L320">
        <f>+K320+1</f>
        <v>126</v>
      </c>
      <c r="M320">
        <v>150</v>
      </c>
      <c r="N320">
        <f>+M320+1</f>
        <v>151</v>
      </c>
    </row>
    <row r="322" spans="13:14" x14ac:dyDescent="0.2">
      <c r="M322" s="21">
        <f>+M317*1000/15/12</f>
        <v>2563.4760220300495</v>
      </c>
      <c r="N322" s="21">
        <f>+N317*1000/15/12</f>
        <v>2583.8548555024531</v>
      </c>
    </row>
  </sheetData>
  <printOptions gridLines="1"/>
  <pageMargins left="0.66" right="0.51" top="0.69" bottom="0.77" header="0.51181102362204722" footer="0.51181102362204722"/>
  <pageSetup paperSize="9" scale="90" fitToHeight="7" orientation="landscape" r:id="rId1"/>
  <headerFooter alignWithMargins="0">
    <oddFooter>&amp;CBilaga 1 - Sida &amp;P (&amp;N)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89839-063E-4540-B680-8647B60951DD}">
  <sheetPr>
    <tabColor rgb="FFBA4945"/>
  </sheetPr>
  <dimension ref="A1:AC322"/>
  <sheetViews>
    <sheetView zoomScale="75" zoomScaleNormal="100" workbookViewId="0">
      <pane ySplit="3" topLeftCell="A207" activePane="bottomLeft" state="frozen"/>
      <selection pane="bottomLeft" activeCell="E313" sqref="E313"/>
    </sheetView>
  </sheetViews>
  <sheetFormatPr defaultRowHeight="12.75" x14ac:dyDescent="0.2"/>
  <cols>
    <col min="1" max="1" width="20.7109375" customWidth="1"/>
    <col min="2" max="2" width="13.85546875" customWidth="1"/>
    <col min="5" max="5" width="9.140625" customWidth="1"/>
    <col min="11" max="11" width="8.85546875" customWidth="1"/>
    <col min="12" max="12" width="9" customWidth="1"/>
    <col min="13" max="14" width="11.7109375" customWidth="1"/>
  </cols>
  <sheetData>
    <row r="1" spans="1:29" ht="15.75" x14ac:dyDescent="0.25">
      <c r="B1" s="1" t="s">
        <v>324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9" x14ac:dyDescent="0.2">
      <c r="C2" s="2" t="s">
        <v>1</v>
      </c>
      <c r="D2" s="2"/>
      <c r="E2" s="2" t="s">
        <v>2</v>
      </c>
      <c r="F2" s="2"/>
      <c r="G2" s="3" t="s">
        <v>325</v>
      </c>
      <c r="H2" s="2"/>
      <c r="I2" s="2" t="s">
        <v>4</v>
      </c>
      <c r="J2" s="2"/>
      <c r="K2" s="3" t="s">
        <v>5</v>
      </c>
      <c r="L2" s="2"/>
      <c r="M2" s="3" t="s">
        <v>326</v>
      </c>
      <c r="N2" s="2"/>
    </row>
    <row r="3" spans="1:29" ht="13.5" thickBot="1" x14ac:dyDescent="0.25">
      <c r="A3" s="4" t="s">
        <v>7</v>
      </c>
      <c r="B3" s="4" t="s">
        <v>8</v>
      </c>
      <c r="C3" s="5" t="s">
        <v>9</v>
      </c>
      <c r="D3" s="5" t="s">
        <v>10</v>
      </c>
      <c r="E3" s="5" t="s">
        <v>9</v>
      </c>
      <c r="F3" s="5" t="s">
        <v>10</v>
      </c>
      <c r="G3" s="5" t="s">
        <v>9</v>
      </c>
      <c r="H3" s="5" t="s">
        <v>10</v>
      </c>
      <c r="I3" s="5" t="s">
        <v>9</v>
      </c>
      <c r="J3" s="5" t="s">
        <v>10</v>
      </c>
      <c r="K3" s="5" t="s">
        <v>9</v>
      </c>
      <c r="L3" s="5" t="s">
        <v>10</v>
      </c>
      <c r="M3" s="5" t="s">
        <v>9</v>
      </c>
      <c r="N3" s="5" t="s">
        <v>10</v>
      </c>
    </row>
    <row r="4" spans="1:29" x14ac:dyDescent="0.2">
      <c r="C4" s="6"/>
      <c r="M4" s="7"/>
      <c r="N4" s="8"/>
    </row>
    <row r="5" spans="1:29" s="12" customFormat="1" x14ac:dyDescent="0.2">
      <c r="A5" s="9" t="s">
        <v>11</v>
      </c>
      <c r="B5" s="10" t="s">
        <v>12</v>
      </c>
      <c r="C5" s="11">
        <v>16.868648648648648</v>
      </c>
      <c r="D5" s="11">
        <v>26.840000152587901</v>
      </c>
      <c r="E5" s="11">
        <v>57.085599999999999</v>
      </c>
      <c r="F5" s="11">
        <v>65.726939999999999</v>
      </c>
      <c r="G5" s="11">
        <v>53.278249999999993</v>
      </c>
      <c r="H5" s="11">
        <v>59.610500000000002</v>
      </c>
      <c r="I5" s="11">
        <v>200.33979000000002</v>
      </c>
      <c r="J5" s="11">
        <v>224.31039000000001</v>
      </c>
      <c r="K5" s="11">
        <v>0</v>
      </c>
      <c r="L5" s="11">
        <v>0</v>
      </c>
      <c r="M5" s="11">
        <v>327.57228864864862</v>
      </c>
      <c r="N5" s="11">
        <v>376.48783015258789</v>
      </c>
      <c r="P5"/>
      <c r="Q5"/>
      <c r="R5"/>
      <c r="S5"/>
      <c r="T5"/>
      <c r="U5"/>
      <c r="V5"/>
      <c r="W5"/>
      <c r="X5"/>
      <c r="Y5"/>
      <c r="Z5"/>
      <c r="AA5"/>
      <c r="AB5"/>
      <c r="AC5"/>
    </row>
    <row r="6" spans="1:29" x14ac:dyDescent="0.2">
      <c r="B6" s="13" t="s">
        <v>13</v>
      </c>
      <c r="C6" s="11">
        <v>19.294864864864866</v>
      </c>
      <c r="D6" s="11">
        <v>23.846000671386701</v>
      </c>
      <c r="E6" s="11">
        <v>87.12</v>
      </c>
      <c r="F6" s="11">
        <v>113.754</v>
      </c>
      <c r="G6" s="11">
        <v>50.483000000000004</v>
      </c>
      <c r="H6" s="11">
        <v>41.936750000000004</v>
      </c>
      <c r="I6" s="11">
        <v>207.41902999999999</v>
      </c>
      <c r="J6" s="11">
        <v>213.63556000000003</v>
      </c>
      <c r="K6" s="11">
        <v>0</v>
      </c>
      <c r="L6" s="11">
        <v>0</v>
      </c>
      <c r="M6" s="11">
        <v>364.31689486486482</v>
      </c>
      <c r="N6" s="11">
        <v>393.17231067138675</v>
      </c>
    </row>
    <row r="7" spans="1:29" x14ac:dyDescent="0.2">
      <c r="B7" s="13" t="s">
        <v>14</v>
      </c>
      <c r="C7" s="11">
        <v>23.703162162162162</v>
      </c>
      <c r="D7" s="11">
        <v>26.5</v>
      </c>
      <c r="E7" s="11">
        <v>122.872</v>
      </c>
      <c r="F7" s="11">
        <v>159.13399999999999</v>
      </c>
      <c r="G7" s="11">
        <v>53.278249999999993</v>
      </c>
      <c r="H7" s="11">
        <v>59.610500000000002</v>
      </c>
      <c r="I7" s="11">
        <v>211.25779999999997</v>
      </c>
      <c r="J7" s="11">
        <v>217.59013000000002</v>
      </c>
      <c r="K7" s="11">
        <v>0</v>
      </c>
      <c r="L7" s="11">
        <v>0</v>
      </c>
      <c r="M7" s="11">
        <v>411.11121216216213</v>
      </c>
      <c r="N7" s="11">
        <v>462.83463</v>
      </c>
    </row>
    <row r="8" spans="1:29" x14ac:dyDescent="0.2">
      <c r="B8" s="13" t="s">
        <v>15</v>
      </c>
      <c r="C8" s="11">
        <v>28.218729729729731</v>
      </c>
      <c r="D8" s="11">
        <v>30.086000442504901</v>
      </c>
      <c r="E8" s="11">
        <v>111.892</v>
      </c>
      <c r="F8" s="11">
        <v>134.30799999999999</v>
      </c>
      <c r="G8" s="11">
        <v>49.490500000000004</v>
      </c>
      <c r="H8" s="11">
        <v>55.352999999999994</v>
      </c>
      <c r="I8" s="11">
        <v>186.84908999999999</v>
      </c>
      <c r="J8" s="11">
        <v>218.19422</v>
      </c>
      <c r="K8" s="11">
        <v>0</v>
      </c>
      <c r="L8" s="11">
        <v>0</v>
      </c>
      <c r="M8" s="11">
        <v>376.4503197297297</v>
      </c>
      <c r="N8" s="11">
        <v>437.94122044250491</v>
      </c>
    </row>
    <row r="9" spans="1:29" x14ac:dyDescent="0.2">
      <c r="B9" s="13" t="s">
        <v>16</v>
      </c>
      <c r="C9" s="11">
        <v>18.696486486486485</v>
      </c>
      <c r="D9" s="11">
        <v>19.940000534057599</v>
      </c>
      <c r="E9" s="11">
        <v>60.88</v>
      </c>
      <c r="F9" s="11">
        <v>73.22</v>
      </c>
      <c r="G9" s="11">
        <v>53.278249999999993</v>
      </c>
      <c r="H9" s="11">
        <v>59.610500000000002</v>
      </c>
      <c r="I9" s="11">
        <v>208.34350000000001</v>
      </c>
      <c r="J9" s="11">
        <v>214.58704999999998</v>
      </c>
      <c r="K9" s="11">
        <v>0</v>
      </c>
      <c r="L9" s="11">
        <v>0</v>
      </c>
      <c r="M9" s="11">
        <v>341.19823648648651</v>
      </c>
      <c r="N9" s="11">
        <v>367.35755053405757</v>
      </c>
    </row>
    <row r="10" spans="1:29" x14ac:dyDescent="0.2">
      <c r="B10" s="13" t="s">
        <v>17</v>
      </c>
      <c r="C10" s="11">
        <v>30.155405405405407</v>
      </c>
      <c r="D10" s="11">
        <v>27.241</v>
      </c>
      <c r="E10" s="11">
        <v>94.837000000000003</v>
      </c>
      <c r="F10" s="11">
        <v>116.64100000000001</v>
      </c>
      <c r="G10" s="11">
        <v>50.483000000000004</v>
      </c>
      <c r="H10" s="11">
        <v>41.936750000000004</v>
      </c>
      <c r="I10" s="11">
        <v>203.53749999999999</v>
      </c>
      <c r="J10" s="11">
        <v>244.24499999999998</v>
      </c>
      <c r="K10" s="11">
        <v>0</v>
      </c>
      <c r="L10" s="11">
        <v>0</v>
      </c>
      <c r="M10" s="11">
        <v>379.01290540540538</v>
      </c>
      <c r="N10" s="11">
        <v>430.06375000000003</v>
      </c>
    </row>
    <row r="11" spans="1:29" x14ac:dyDescent="0.2">
      <c r="B11" s="13" t="s">
        <v>18</v>
      </c>
      <c r="C11" s="11">
        <v>22.51062162162162</v>
      </c>
      <c r="D11" s="11">
        <v>21.77</v>
      </c>
      <c r="E11" s="11">
        <v>43.207000000000001</v>
      </c>
      <c r="F11" s="11">
        <v>54.011000999999993</v>
      </c>
      <c r="G11" s="11">
        <v>49.490500000000004</v>
      </c>
      <c r="H11" s="11">
        <v>55.352999999999994</v>
      </c>
      <c r="I11" s="11">
        <v>199.59288000000001</v>
      </c>
      <c r="J11" s="11">
        <v>221.29765999999998</v>
      </c>
      <c r="K11" s="11">
        <v>0</v>
      </c>
      <c r="L11" s="11">
        <v>0</v>
      </c>
      <c r="M11" s="11">
        <v>314.80100162162159</v>
      </c>
      <c r="N11" s="11">
        <v>352.43166099999996</v>
      </c>
    </row>
    <row r="12" spans="1:29" x14ac:dyDescent="0.2">
      <c r="B12" s="13" t="s">
        <v>19</v>
      </c>
      <c r="C12" s="11">
        <v>22.51062162162162</v>
      </c>
      <c r="D12" s="11">
        <v>21.77</v>
      </c>
      <c r="E12" s="11">
        <v>48.838000000000001</v>
      </c>
      <c r="F12" s="11">
        <v>48.838000000000001</v>
      </c>
      <c r="G12" s="11">
        <v>49.490500000000004</v>
      </c>
      <c r="H12" s="11">
        <v>55.352999999999994</v>
      </c>
      <c r="I12" s="11">
        <v>199.59288000000001</v>
      </c>
      <c r="J12" s="11">
        <v>221.29765999999998</v>
      </c>
      <c r="K12" s="11">
        <v>0</v>
      </c>
      <c r="L12" s="11">
        <v>0</v>
      </c>
      <c r="M12" s="11">
        <v>320.43200162162162</v>
      </c>
      <c r="N12" s="11">
        <v>347.25865999999996</v>
      </c>
    </row>
    <row r="13" spans="1:29" x14ac:dyDescent="0.2">
      <c r="B13" s="13" t="s">
        <v>20</v>
      </c>
      <c r="C13" s="11">
        <v>22.51062162162162</v>
      </c>
      <c r="D13" s="11">
        <v>21.77</v>
      </c>
      <c r="E13" s="11">
        <v>65.400000000000006</v>
      </c>
      <c r="F13" s="11">
        <v>73.88</v>
      </c>
      <c r="G13" s="11">
        <v>49.490500000000004</v>
      </c>
      <c r="H13" s="11">
        <v>55.352999999999994</v>
      </c>
      <c r="I13" s="11">
        <v>199.59288000000001</v>
      </c>
      <c r="J13" s="11">
        <v>221.29765999999998</v>
      </c>
      <c r="K13" s="11">
        <v>0</v>
      </c>
      <c r="L13" s="11">
        <v>0</v>
      </c>
      <c r="M13" s="11">
        <v>336.99400162162163</v>
      </c>
      <c r="N13" s="11">
        <v>372.30065999999999</v>
      </c>
    </row>
    <row r="14" spans="1:29" x14ac:dyDescent="0.2">
      <c r="B14" s="13" t="s">
        <v>21</v>
      </c>
      <c r="C14" s="11">
        <v>22.51062162162162</v>
      </c>
      <c r="D14" s="11">
        <v>21.77</v>
      </c>
      <c r="E14" s="11">
        <v>92.258750000000006</v>
      </c>
      <c r="F14" s="11">
        <v>112.539</v>
      </c>
      <c r="G14" s="11">
        <v>49.490500000000004</v>
      </c>
      <c r="H14" s="11">
        <v>55.352999999999994</v>
      </c>
      <c r="I14" s="11">
        <v>188.28307999999998</v>
      </c>
      <c r="J14" s="11">
        <v>220.20142000000001</v>
      </c>
      <c r="K14" s="11">
        <v>0</v>
      </c>
      <c r="L14" s="11">
        <v>0</v>
      </c>
      <c r="M14" s="11">
        <v>352.54295162162163</v>
      </c>
      <c r="N14" s="11">
        <v>409.86342000000002</v>
      </c>
    </row>
    <row r="15" spans="1:29" x14ac:dyDescent="0.2">
      <c r="B15" s="13" t="s">
        <v>22</v>
      </c>
      <c r="C15" s="11">
        <v>19.377961165048546</v>
      </c>
      <c r="D15" s="11">
        <v>18.107000350952099</v>
      </c>
      <c r="E15" s="11">
        <v>90.616</v>
      </c>
      <c r="F15" s="11">
        <v>110.616</v>
      </c>
      <c r="G15" s="11">
        <v>49.490500000000004</v>
      </c>
      <c r="H15" s="11">
        <v>55.352999999999994</v>
      </c>
      <c r="I15" s="11">
        <v>188.28307999999998</v>
      </c>
      <c r="J15" s="11">
        <v>220.20142000000001</v>
      </c>
      <c r="K15" s="11">
        <v>0</v>
      </c>
      <c r="L15" s="11">
        <v>0</v>
      </c>
      <c r="M15" s="11">
        <v>347.76754116504856</v>
      </c>
      <c r="N15" s="11">
        <v>404.27742035095207</v>
      </c>
    </row>
    <row r="16" spans="1:29" x14ac:dyDescent="0.2">
      <c r="B16" s="13" t="s">
        <v>23</v>
      </c>
      <c r="C16" s="11">
        <v>23.441042216358838</v>
      </c>
      <c r="D16" s="11">
        <v>23.625</v>
      </c>
      <c r="E16" s="11">
        <v>69.677000000000007</v>
      </c>
      <c r="F16" s="11">
        <v>80.739999999999995</v>
      </c>
      <c r="G16" s="11">
        <v>53.278249999999993</v>
      </c>
      <c r="H16" s="11">
        <v>59.610500000000002</v>
      </c>
      <c r="I16" s="11">
        <v>208.34350000000001</v>
      </c>
      <c r="J16" s="11">
        <v>214.58704999999998</v>
      </c>
      <c r="K16" s="11">
        <v>0</v>
      </c>
      <c r="L16" s="11">
        <v>0</v>
      </c>
      <c r="M16" s="11">
        <v>354.73979221635886</v>
      </c>
      <c r="N16" s="11">
        <v>378.56254999999999</v>
      </c>
    </row>
    <row r="17" spans="1:14" x14ac:dyDescent="0.2">
      <c r="B17" s="13" t="s">
        <v>24</v>
      </c>
      <c r="C17" s="11">
        <v>20.997162162162159</v>
      </c>
      <c r="D17" s="11">
        <v>24.454999923706101</v>
      </c>
      <c r="E17" s="11">
        <v>75.581999999999994</v>
      </c>
      <c r="F17" s="11">
        <v>86.918999999999997</v>
      </c>
      <c r="G17" s="11">
        <v>30.470477926327849</v>
      </c>
      <c r="H17" s="11">
        <v>30.053468750000008</v>
      </c>
      <c r="I17" s="11">
        <v>188.62469000000002</v>
      </c>
      <c r="J17" s="11">
        <v>205.20146</v>
      </c>
      <c r="K17" s="11">
        <v>0</v>
      </c>
      <c r="L17" s="11">
        <v>0</v>
      </c>
      <c r="M17" s="11">
        <v>315.67433008849002</v>
      </c>
      <c r="N17" s="11">
        <v>346.62892867370613</v>
      </c>
    </row>
    <row r="18" spans="1:14" x14ac:dyDescent="0.2">
      <c r="B18" s="13" t="s">
        <v>25</v>
      </c>
      <c r="C18" s="11">
        <v>15.567702702702704</v>
      </c>
      <c r="D18" s="11">
        <v>16.775999069213899</v>
      </c>
      <c r="E18" s="11">
        <v>56.454540000000001</v>
      </c>
      <c r="F18" s="11">
        <v>70.011660000000006</v>
      </c>
      <c r="G18" s="11">
        <v>50.483000000000004</v>
      </c>
      <c r="H18" s="11">
        <v>41.936750000000004</v>
      </c>
      <c r="I18" s="11">
        <v>200.33979000000002</v>
      </c>
      <c r="J18" s="11">
        <v>224.31039000000001</v>
      </c>
      <c r="K18" s="11">
        <v>0</v>
      </c>
      <c r="L18" s="11">
        <v>0</v>
      </c>
      <c r="M18" s="11">
        <v>322.84503270270272</v>
      </c>
      <c r="N18" s="11">
        <v>353.03479906921393</v>
      </c>
    </row>
    <row r="19" spans="1:14" x14ac:dyDescent="0.2">
      <c r="B19" s="13" t="s">
        <v>26</v>
      </c>
      <c r="C19" s="11">
        <v>19.927621621621618</v>
      </c>
      <c r="D19" s="11">
        <v>25.3950004577637</v>
      </c>
      <c r="E19" s="11">
        <v>44.298000000000002</v>
      </c>
      <c r="F19" s="11">
        <v>72.325000000000003</v>
      </c>
      <c r="G19" s="11">
        <v>53.278249999999993</v>
      </c>
      <c r="H19" s="11">
        <v>59.610500000000002</v>
      </c>
      <c r="I19" s="11">
        <v>187.65582999999998</v>
      </c>
      <c r="J19" s="11">
        <v>198.92317</v>
      </c>
      <c r="K19" s="11">
        <v>0</v>
      </c>
      <c r="L19" s="11">
        <v>0</v>
      </c>
      <c r="M19" s="11">
        <v>305.15970162162159</v>
      </c>
      <c r="N19" s="11">
        <v>356.25367045776375</v>
      </c>
    </row>
    <row r="20" spans="1:14" x14ac:dyDescent="0.2">
      <c r="B20" s="13" t="s">
        <v>27</v>
      </c>
      <c r="C20" s="11">
        <v>20.268797297297301</v>
      </c>
      <c r="D20" s="11">
        <v>25.681999206543001</v>
      </c>
      <c r="E20" s="11">
        <v>55.68</v>
      </c>
      <c r="F20" s="11">
        <v>71.319999999999993</v>
      </c>
      <c r="G20" s="11">
        <v>49.728949999999998</v>
      </c>
      <c r="H20" s="11">
        <v>50.248449999999998</v>
      </c>
      <c r="I20" s="11">
        <v>176.00827999999998</v>
      </c>
      <c r="J20" s="11">
        <v>192.89192</v>
      </c>
      <c r="K20" s="11">
        <v>0</v>
      </c>
      <c r="L20" s="11">
        <v>0</v>
      </c>
      <c r="M20" s="11">
        <v>301.6860272972973</v>
      </c>
      <c r="N20" s="11">
        <v>340.14236920654298</v>
      </c>
    </row>
    <row r="21" spans="1:14" x14ac:dyDescent="0.2">
      <c r="B21" s="13" t="s">
        <v>28</v>
      </c>
      <c r="C21" s="11">
        <v>10.78118918918919</v>
      </c>
      <c r="D21" s="11">
        <v>13.28600025177</v>
      </c>
      <c r="E21" s="11">
        <v>43.206000000000003</v>
      </c>
      <c r="F21" s="11">
        <v>54.011000000000003</v>
      </c>
      <c r="G21" s="11">
        <v>50.483000000000004</v>
      </c>
      <c r="H21" s="11">
        <v>41.936750000000004</v>
      </c>
      <c r="I21" s="11">
        <v>200.33979000000002</v>
      </c>
      <c r="J21" s="11">
        <v>224.31039000000001</v>
      </c>
      <c r="K21" s="11">
        <v>0</v>
      </c>
      <c r="L21" s="11">
        <v>0</v>
      </c>
      <c r="M21" s="11">
        <v>304.80997918918922</v>
      </c>
      <c r="N21" s="11">
        <v>333.54414025177005</v>
      </c>
    </row>
    <row r="22" spans="1:14" x14ac:dyDescent="0.2">
      <c r="B22" s="13" t="s">
        <v>29</v>
      </c>
      <c r="C22" s="11">
        <v>22.472333333333335</v>
      </c>
      <c r="D22" s="11">
        <v>23.565000534057599</v>
      </c>
      <c r="E22" s="11">
        <v>70.755200000000002</v>
      </c>
      <c r="F22" s="11">
        <v>84.269000000000005</v>
      </c>
      <c r="G22" s="11">
        <v>30.470477926327849</v>
      </c>
      <c r="H22" s="11">
        <v>30.053468750000004</v>
      </c>
      <c r="I22" s="11">
        <v>188.62469000000002</v>
      </c>
      <c r="J22" s="11">
        <v>205.20146</v>
      </c>
      <c r="K22" s="11">
        <v>0</v>
      </c>
      <c r="L22" s="11">
        <v>0</v>
      </c>
      <c r="M22" s="11">
        <v>312.32270125966119</v>
      </c>
      <c r="N22" s="11">
        <v>343.0889292840576</v>
      </c>
    </row>
    <row r="23" spans="1:14" x14ac:dyDescent="0.2">
      <c r="B23" s="13" t="s">
        <v>30</v>
      </c>
      <c r="C23" s="11">
        <v>18.101162162162161</v>
      </c>
      <c r="D23" s="11">
        <v>14.451000213623001</v>
      </c>
      <c r="E23" s="11">
        <v>110.265</v>
      </c>
      <c r="F23" s="11">
        <v>135.626</v>
      </c>
      <c r="G23" s="11">
        <v>52.432177500000009</v>
      </c>
      <c r="H23" s="11">
        <v>57.207401562499996</v>
      </c>
      <c r="I23" s="11">
        <v>200.33979000000002</v>
      </c>
      <c r="J23" s="11">
        <v>224.31039000000001</v>
      </c>
      <c r="K23" s="11">
        <v>0</v>
      </c>
      <c r="L23" s="11">
        <v>0</v>
      </c>
      <c r="M23" s="11">
        <v>381.13812966216221</v>
      </c>
      <c r="N23" s="11">
        <v>431.59479177612297</v>
      </c>
    </row>
    <row r="24" spans="1:14" x14ac:dyDescent="0.2">
      <c r="B24" s="13" t="s">
        <v>31</v>
      </c>
      <c r="C24" s="11">
        <v>26.073594594594592</v>
      </c>
      <c r="D24" s="11">
        <v>26.502000808715799</v>
      </c>
      <c r="E24" s="11">
        <v>62.05</v>
      </c>
      <c r="F24" s="11">
        <v>76.1875</v>
      </c>
      <c r="G24" s="11">
        <v>49.490500000000004</v>
      </c>
      <c r="H24" s="11">
        <v>55.352999999999994</v>
      </c>
      <c r="I24" s="11">
        <v>187.65582999999998</v>
      </c>
      <c r="J24" s="11">
        <v>198.92317</v>
      </c>
      <c r="K24" s="11">
        <v>0</v>
      </c>
      <c r="L24" s="11">
        <v>0</v>
      </c>
      <c r="M24" s="11">
        <v>325.26992459459461</v>
      </c>
      <c r="N24" s="11">
        <v>356.9656708087158</v>
      </c>
    </row>
    <row r="25" spans="1:14" x14ac:dyDescent="0.2">
      <c r="B25" s="13" t="s">
        <v>32</v>
      </c>
      <c r="C25" s="11">
        <v>19.934972972972972</v>
      </c>
      <c r="D25" s="11">
        <v>23.916000366210898</v>
      </c>
      <c r="E25" s="11">
        <v>28.357749999999999</v>
      </c>
      <c r="F25" s="11">
        <v>42.491500000000002</v>
      </c>
      <c r="G25" s="11">
        <v>49.490500000000004</v>
      </c>
      <c r="H25" s="11">
        <v>55.352999999999994</v>
      </c>
      <c r="I25" s="11">
        <v>187.65582999999998</v>
      </c>
      <c r="J25" s="11">
        <v>198.92317</v>
      </c>
      <c r="K25" s="11">
        <v>0</v>
      </c>
      <c r="L25" s="11">
        <v>0</v>
      </c>
      <c r="M25" s="11">
        <v>285.43905297297295</v>
      </c>
      <c r="N25" s="11">
        <v>320.68367036621089</v>
      </c>
    </row>
    <row r="26" spans="1:14" x14ac:dyDescent="0.2">
      <c r="B26" s="13" t="s">
        <v>33</v>
      </c>
      <c r="C26" s="11">
        <v>20.445405405405406</v>
      </c>
      <c r="D26" s="11">
        <v>18.191999435424801</v>
      </c>
      <c r="E26" s="11">
        <v>47.609000000000002</v>
      </c>
      <c r="F26" s="11">
        <v>53.338000000000001</v>
      </c>
      <c r="G26" s="11">
        <v>50.483000000000004</v>
      </c>
      <c r="H26" s="11">
        <v>41.936750000000004</v>
      </c>
      <c r="I26" s="11">
        <v>200.33979000000002</v>
      </c>
      <c r="J26" s="11">
        <v>224.31039000000001</v>
      </c>
      <c r="K26" s="11">
        <v>0</v>
      </c>
      <c r="L26" s="11">
        <v>0</v>
      </c>
      <c r="M26" s="11">
        <v>318.87719540540542</v>
      </c>
      <c r="N26" s="11">
        <v>337.77713943542483</v>
      </c>
    </row>
    <row r="27" spans="1:14" x14ac:dyDescent="0.2">
      <c r="B27" s="13" t="s">
        <v>34</v>
      </c>
      <c r="C27" s="11">
        <v>28.83681081081081</v>
      </c>
      <c r="D27" s="11">
        <v>34.075000762939503</v>
      </c>
      <c r="E27" s="11">
        <v>129.32499999999999</v>
      </c>
      <c r="F27" s="11">
        <v>180.18</v>
      </c>
      <c r="G27" s="11">
        <v>53.278249999999993</v>
      </c>
      <c r="H27" s="11">
        <v>59.610500000000002</v>
      </c>
      <c r="I27" s="11">
        <v>206.24365999999998</v>
      </c>
      <c r="J27" s="11">
        <v>258.21084000000002</v>
      </c>
      <c r="K27" s="11">
        <v>0</v>
      </c>
      <c r="L27" s="11">
        <v>0</v>
      </c>
      <c r="M27" s="11">
        <v>417.68372081081077</v>
      </c>
      <c r="N27" s="11">
        <v>532.07634076293948</v>
      </c>
    </row>
    <row r="28" spans="1:14" x14ac:dyDescent="0.2">
      <c r="B28" s="13" t="s">
        <v>35</v>
      </c>
      <c r="C28" s="11">
        <v>15.541621621621621</v>
      </c>
      <c r="D28" s="11">
        <v>20.549999237060501</v>
      </c>
      <c r="E28" s="11">
        <v>143.48249999999999</v>
      </c>
      <c r="F28" s="11">
        <v>186.52375000000001</v>
      </c>
      <c r="G28" s="11">
        <v>38.018000000000001</v>
      </c>
      <c r="H28" s="11">
        <v>43.942999999999998</v>
      </c>
      <c r="I28" s="11">
        <v>169.27451000000002</v>
      </c>
      <c r="J28" s="11">
        <v>209.70029</v>
      </c>
      <c r="K28" s="11">
        <v>0</v>
      </c>
      <c r="L28" s="11">
        <v>0</v>
      </c>
      <c r="M28" s="11">
        <v>366.31663162162164</v>
      </c>
      <c r="N28" s="11">
        <v>460.71703923706048</v>
      </c>
    </row>
    <row r="29" spans="1:14" x14ac:dyDescent="0.2">
      <c r="B29" s="13" t="s">
        <v>36</v>
      </c>
      <c r="C29" s="11">
        <v>22.856000000000002</v>
      </c>
      <c r="D29" s="11">
        <v>24.094800949096701</v>
      </c>
      <c r="E29" s="11">
        <v>55.72</v>
      </c>
      <c r="F29" s="11">
        <v>61.15</v>
      </c>
      <c r="G29" s="11">
        <v>49.490500000000004</v>
      </c>
      <c r="H29" s="11">
        <v>55.352999999999994</v>
      </c>
      <c r="I29" s="11">
        <v>200.33979000000002</v>
      </c>
      <c r="J29" s="11">
        <v>224.31039000000001</v>
      </c>
      <c r="K29" s="11">
        <v>0</v>
      </c>
      <c r="L29" s="11">
        <v>0</v>
      </c>
      <c r="M29" s="11">
        <v>328.40629000000001</v>
      </c>
      <c r="N29" s="11">
        <v>364.90819094909671</v>
      </c>
    </row>
    <row r="30" spans="1:14" x14ac:dyDescent="0.2">
      <c r="B30" s="13" t="s">
        <v>37</v>
      </c>
      <c r="C30" s="11">
        <v>22.51062162162162</v>
      </c>
      <c r="D30" s="11">
        <v>21.77</v>
      </c>
      <c r="E30" s="11">
        <v>114.251</v>
      </c>
      <c r="F30" s="11">
        <v>124.584</v>
      </c>
      <c r="G30" s="11">
        <v>50.483000000000004</v>
      </c>
      <c r="H30" s="11">
        <v>41.936750000000004</v>
      </c>
      <c r="I30" s="11">
        <v>206.12786</v>
      </c>
      <c r="J30" s="11">
        <v>259.83589999999998</v>
      </c>
      <c r="K30" s="11">
        <v>0</v>
      </c>
      <c r="L30" s="11">
        <v>0</v>
      </c>
      <c r="M30" s="11">
        <v>393.37248162162166</v>
      </c>
      <c r="N30" s="11">
        <v>448.12664999999998</v>
      </c>
    </row>
    <row r="31" spans="1:14" x14ac:dyDescent="0.2">
      <c r="B31" s="13"/>
      <c r="C31" s="13"/>
      <c r="D31" s="13"/>
      <c r="E31" s="13"/>
      <c r="F31" s="13"/>
      <c r="G31" s="11"/>
      <c r="H31" s="11"/>
      <c r="I31" s="13"/>
      <c r="J31" s="13"/>
      <c r="K31" s="13"/>
      <c r="L31" s="13"/>
      <c r="M31" s="11"/>
      <c r="N31" s="11"/>
    </row>
    <row r="32" spans="1:14" x14ac:dyDescent="0.2">
      <c r="A32" s="14" t="s">
        <v>38</v>
      </c>
      <c r="B32" s="13" t="s">
        <v>39</v>
      </c>
      <c r="C32" s="11">
        <v>29.336108108108107</v>
      </c>
      <c r="D32" s="11">
        <v>29.336000442504901</v>
      </c>
      <c r="E32" s="11">
        <v>90.801000000000002</v>
      </c>
      <c r="F32" s="11">
        <v>140.49600000000001</v>
      </c>
      <c r="G32" s="11">
        <v>53.278249999999993</v>
      </c>
      <c r="H32" s="11">
        <v>59.610500000000002</v>
      </c>
      <c r="I32" s="11">
        <v>208.34350000000001</v>
      </c>
      <c r="J32" s="11">
        <v>214.58704999999998</v>
      </c>
      <c r="K32" s="11">
        <v>0</v>
      </c>
      <c r="L32" s="11">
        <v>0</v>
      </c>
      <c r="M32" s="11">
        <v>381.75885810810814</v>
      </c>
      <c r="N32" s="11">
        <v>444.0295504425049</v>
      </c>
    </row>
    <row r="33" spans="1:15" x14ac:dyDescent="0.2">
      <c r="B33" s="13" t="s">
        <v>40</v>
      </c>
      <c r="C33" s="11">
        <v>24.878333333333337</v>
      </c>
      <c r="D33" s="11">
        <v>23.5100002288818</v>
      </c>
      <c r="E33" s="11">
        <v>86.929000000000002</v>
      </c>
      <c r="F33" s="11">
        <v>86.929000000000002</v>
      </c>
      <c r="G33" s="11">
        <v>49.490500000000004</v>
      </c>
      <c r="H33" s="11">
        <v>55.352999999999994</v>
      </c>
      <c r="I33" s="11">
        <v>156.07624999999999</v>
      </c>
      <c r="J33" s="11">
        <v>162.99500000000003</v>
      </c>
      <c r="K33" s="11">
        <v>0</v>
      </c>
      <c r="L33" s="11">
        <v>0</v>
      </c>
      <c r="M33" s="11">
        <v>317.37408333333332</v>
      </c>
      <c r="N33" s="11">
        <v>328.78700022888188</v>
      </c>
    </row>
    <row r="34" spans="1:15" x14ac:dyDescent="0.2">
      <c r="B34" s="13" t="s">
        <v>41</v>
      </c>
      <c r="C34" s="11">
        <v>26.03478640776699</v>
      </c>
      <c r="D34" s="11">
        <v>27.603000640869102</v>
      </c>
      <c r="E34" s="11">
        <v>83.831999999999994</v>
      </c>
      <c r="F34" s="11">
        <v>109.544</v>
      </c>
      <c r="G34" s="11">
        <v>49.490500000000004</v>
      </c>
      <c r="H34" s="11">
        <v>55.352999999999994</v>
      </c>
      <c r="I34" s="11">
        <v>186.31834000000001</v>
      </c>
      <c r="J34" s="11">
        <v>218.04947000000001</v>
      </c>
      <c r="K34" s="11">
        <v>0</v>
      </c>
      <c r="L34" s="11">
        <v>0</v>
      </c>
      <c r="M34" s="11">
        <v>345.67562640776703</v>
      </c>
      <c r="N34" s="11">
        <v>410.54947064086912</v>
      </c>
    </row>
    <row r="35" spans="1:15" x14ac:dyDescent="0.2">
      <c r="B35" s="13" t="s">
        <v>42</v>
      </c>
      <c r="C35" s="11">
        <v>21.168067961165047</v>
      </c>
      <c r="D35" s="11">
        <v>21.466999053955099</v>
      </c>
      <c r="E35" s="11">
        <v>69.679000000000002</v>
      </c>
      <c r="F35" s="11">
        <v>107.199</v>
      </c>
      <c r="G35" s="11">
        <v>49.118656250000008</v>
      </c>
      <c r="H35" s="11">
        <v>56.855343750000003</v>
      </c>
      <c r="I35" s="11">
        <v>180.49360000000001</v>
      </c>
      <c r="J35" s="11">
        <v>227.04906000000003</v>
      </c>
      <c r="K35" s="11">
        <v>0</v>
      </c>
      <c r="L35" s="11">
        <v>0</v>
      </c>
      <c r="M35" s="11">
        <v>320.45932421116504</v>
      </c>
      <c r="N35" s="11">
        <v>412.57040280395512</v>
      </c>
    </row>
    <row r="36" spans="1:15" x14ac:dyDescent="0.2">
      <c r="B36" s="13" t="s">
        <v>43</v>
      </c>
      <c r="C36" s="11">
        <v>20.015666666666668</v>
      </c>
      <c r="D36" s="11">
        <v>21.870999999999999</v>
      </c>
      <c r="E36" s="11">
        <v>103.38500000000001</v>
      </c>
      <c r="F36" s="11">
        <v>117.175</v>
      </c>
      <c r="G36" s="11">
        <v>49.490500000000004</v>
      </c>
      <c r="H36" s="11">
        <v>55.352999999999994</v>
      </c>
      <c r="I36" s="11">
        <v>195.62287000000001</v>
      </c>
      <c r="J36" s="11">
        <v>230.73729</v>
      </c>
      <c r="K36" s="11">
        <v>0</v>
      </c>
      <c r="L36" s="11">
        <v>0</v>
      </c>
      <c r="M36" s="11">
        <v>368.5140366666667</v>
      </c>
      <c r="N36" s="11">
        <v>425.13629000000003</v>
      </c>
    </row>
    <row r="37" spans="1:15" x14ac:dyDescent="0.2">
      <c r="B37" s="13" t="s">
        <v>44</v>
      </c>
      <c r="C37" s="11">
        <v>14.985299999999999</v>
      </c>
      <c r="D37" s="11">
        <v>14.6780004501343</v>
      </c>
      <c r="E37" s="11">
        <v>60.826500000000003</v>
      </c>
      <c r="F37" s="11">
        <v>77.856999999999999</v>
      </c>
      <c r="G37" s="11">
        <v>49.490500000000004</v>
      </c>
      <c r="H37" s="11">
        <v>55.352999999999994</v>
      </c>
      <c r="I37" s="11">
        <v>187.25245999999999</v>
      </c>
      <c r="J37" s="11">
        <v>218.97008</v>
      </c>
      <c r="K37" s="11">
        <v>0</v>
      </c>
      <c r="L37" s="11">
        <v>0</v>
      </c>
      <c r="M37" s="11">
        <v>312.55475999999999</v>
      </c>
      <c r="N37" s="11">
        <v>366.85808045013431</v>
      </c>
    </row>
    <row r="38" spans="1:15" x14ac:dyDescent="0.2">
      <c r="B38" s="13" t="s">
        <v>45</v>
      </c>
      <c r="C38" s="11">
        <v>21.168067961165047</v>
      </c>
      <c r="D38" s="11">
        <v>21.466999053955099</v>
      </c>
      <c r="E38" s="11">
        <v>88.045000000000002</v>
      </c>
      <c r="F38" s="11">
        <v>94.212999999999994</v>
      </c>
      <c r="G38" s="11">
        <v>53.278249999999993</v>
      </c>
      <c r="H38" s="11">
        <v>59.610500000000002</v>
      </c>
      <c r="I38" s="11">
        <v>204.91582</v>
      </c>
      <c r="J38" s="11">
        <v>262.25612000000001</v>
      </c>
      <c r="K38" s="11">
        <v>0</v>
      </c>
      <c r="L38" s="11">
        <v>0</v>
      </c>
      <c r="M38" s="11">
        <v>367.40713796116506</v>
      </c>
      <c r="N38" s="11">
        <v>437.54661905395511</v>
      </c>
    </row>
    <row r="39" spans="1:15" x14ac:dyDescent="0.2">
      <c r="B39" s="13" t="s">
        <v>46</v>
      </c>
      <c r="C39" s="11">
        <v>15.514333333333333</v>
      </c>
      <c r="D39" s="11">
        <v>18.1049995422363</v>
      </c>
      <c r="E39" s="11">
        <v>118.26</v>
      </c>
      <c r="F39" s="11">
        <v>126.553</v>
      </c>
      <c r="G39" s="11">
        <v>49.490500000000004</v>
      </c>
      <c r="H39" s="11">
        <v>55.352999999999994</v>
      </c>
      <c r="I39" s="11">
        <v>194.80455000000001</v>
      </c>
      <c r="J39" s="11">
        <v>254.43383</v>
      </c>
      <c r="K39" s="11">
        <v>0</v>
      </c>
      <c r="L39" s="11">
        <v>0</v>
      </c>
      <c r="M39" s="11">
        <v>378.06938333333335</v>
      </c>
      <c r="N39" s="11">
        <v>454.44482954223628</v>
      </c>
    </row>
    <row r="40" spans="1:15" x14ac:dyDescent="0.2">
      <c r="B40" s="13"/>
      <c r="C40" s="13"/>
      <c r="D40" s="13"/>
      <c r="E40" s="13"/>
      <c r="F40" s="13"/>
      <c r="G40" s="11"/>
      <c r="H40" s="11"/>
      <c r="I40" s="13"/>
      <c r="J40" s="13"/>
      <c r="K40" s="13"/>
      <c r="L40" s="13"/>
      <c r="M40" s="11"/>
      <c r="N40" s="11"/>
      <c r="O40" s="13"/>
    </row>
    <row r="41" spans="1:15" x14ac:dyDescent="0.2">
      <c r="A41" s="14" t="s">
        <v>47</v>
      </c>
      <c r="B41" s="13" t="s">
        <v>48</v>
      </c>
      <c r="C41" s="11">
        <v>25.684545454545457</v>
      </c>
      <c r="D41" s="11">
        <v>28.434999999999999</v>
      </c>
      <c r="E41" s="11">
        <v>122.64</v>
      </c>
      <c r="F41" s="11">
        <v>122.64</v>
      </c>
      <c r="G41" s="11">
        <v>49.490500000000004</v>
      </c>
      <c r="H41" s="11">
        <v>55.352999999999994</v>
      </c>
      <c r="I41" s="11">
        <v>216.31054</v>
      </c>
      <c r="J41" s="11">
        <v>272.39827000000002</v>
      </c>
      <c r="K41" s="11">
        <v>0</v>
      </c>
      <c r="L41" s="11">
        <v>0</v>
      </c>
      <c r="M41" s="11">
        <v>414.12558545454544</v>
      </c>
      <c r="N41" s="11">
        <v>478.82627000000002</v>
      </c>
    </row>
    <row r="42" spans="1:15" x14ac:dyDescent="0.2">
      <c r="B42" s="13" t="s">
        <v>49</v>
      </c>
      <c r="C42" s="11">
        <v>25.291351351351352</v>
      </c>
      <c r="D42" s="11">
        <v>19.7630004882813</v>
      </c>
      <c r="E42" s="11">
        <v>98.03</v>
      </c>
      <c r="F42" s="11">
        <v>144.03800000000001</v>
      </c>
      <c r="G42" s="11">
        <v>49.490500000000004</v>
      </c>
      <c r="H42" s="11">
        <v>55.352999999999994</v>
      </c>
      <c r="I42" s="11">
        <v>213.68574000000001</v>
      </c>
      <c r="J42" s="11">
        <v>263.48553000000004</v>
      </c>
      <c r="K42" s="11">
        <v>0</v>
      </c>
      <c r="L42" s="11">
        <v>0</v>
      </c>
      <c r="M42" s="11">
        <v>386.49759135135139</v>
      </c>
      <c r="N42" s="11">
        <v>482.63953048828137</v>
      </c>
    </row>
    <row r="43" spans="1:15" x14ac:dyDescent="0.2">
      <c r="B43" s="13" t="s">
        <v>50</v>
      </c>
      <c r="C43" s="11">
        <v>14.519187499999999</v>
      </c>
      <c r="D43" s="11">
        <v>16.705999374389599</v>
      </c>
      <c r="E43" s="11">
        <v>98.884</v>
      </c>
      <c r="F43" s="11">
        <v>114.705</v>
      </c>
      <c r="G43" s="11">
        <v>49.490500000000004</v>
      </c>
      <c r="H43" s="11">
        <v>55.352999999999994</v>
      </c>
      <c r="I43" s="11">
        <v>185.78951999999998</v>
      </c>
      <c r="J43" s="11">
        <v>217.40870999999999</v>
      </c>
      <c r="K43" s="11">
        <v>0</v>
      </c>
      <c r="L43" s="11">
        <v>0</v>
      </c>
      <c r="M43" s="11">
        <v>348.68320749999998</v>
      </c>
      <c r="N43" s="11">
        <v>404.17270937438957</v>
      </c>
    </row>
    <row r="44" spans="1:15" x14ac:dyDescent="0.2">
      <c r="B44" s="13" t="s">
        <v>51</v>
      </c>
      <c r="C44" s="11">
        <v>21.754249999999999</v>
      </c>
      <c r="D44" s="11">
        <v>23.9445095062256</v>
      </c>
      <c r="E44" s="11">
        <v>74.775000000000006</v>
      </c>
      <c r="F44" s="11">
        <v>83.774000000000001</v>
      </c>
      <c r="G44" s="11">
        <v>35.024562500000002</v>
      </c>
      <c r="H44" s="11">
        <v>39.686750000000004</v>
      </c>
      <c r="I44" s="11">
        <v>133.66022000000001</v>
      </c>
      <c r="J44" s="11">
        <v>144.34855999999999</v>
      </c>
      <c r="K44" s="11">
        <v>0</v>
      </c>
      <c r="L44" s="11">
        <v>0</v>
      </c>
      <c r="M44" s="11">
        <v>265.21403250000003</v>
      </c>
      <c r="N44" s="11">
        <v>291.75381950622557</v>
      </c>
    </row>
    <row r="45" spans="1:15" x14ac:dyDescent="0.2">
      <c r="B45" s="13" t="s">
        <v>52</v>
      </c>
      <c r="C45" s="11">
        <v>22.075757575757574</v>
      </c>
      <c r="D45" s="11">
        <v>22.863000869751001</v>
      </c>
      <c r="E45" s="11">
        <v>123.066</v>
      </c>
      <c r="F45" s="11">
        <v>141.01</v>
      </c>
      <c r="G45" s="11">
        <v>49.490500000000004</v>
      </c>
      <c r="H45" s="11">
        <v>55.352999999999994</v>
      </c>
      <c r="I45" s="11">
        <v>212.84039999999999</v>
      </c>
      <c r="J45" s="11">
        <v>268.22174999999999</v>
      </c>
      <c r="K45" s="11">
        <v>0</v>
      </c>
      <c r="L45" s="11">
        <v>0</v>
      </c>
      <c r="M45" s="11">
        <v>407.47265757575758</v>
      </c>
      <c r="N45" s="11">
        <v>487.44775086975096</v>
      </c>
    </row>
    <row r="46" spans="1:15" x14ac:dyDescent="0.2">
      <c r="B46" s="13" t="s">
        <v>53</v>
      </c>
      <c r="C46" s="11">
        <v>21.914848484848488</v>
      </c>
      <c r="D46" s="11">
        <v>21.798999786376999</v>
      </c>
      <c r="E46" s="11">
        <v>87.02</v>
      </c>
      <c r="F46" s="11">
        <v>99.951999999999998</v>
      </c>
      <c r="G46" s="11">
        <v>52.893999999999998</v>
      </c>
      <c r="H46" s="11">
        <v>55.578500000000005</v>
      </c>
      <c r="I46" s="11">
        <v>179.64826000000002</v>
      </c>
      <c r="J46" s="11">
        <v>198.19170000000003</v>
      </c>
      <c r="K46" s="11">
        <v>0</v>
      </c>
      <c r="L46" s="11">
        <v>0</v>
      </c>
      <c r="M46" s="11">
        <v>341.47710848484849</v>
      </c>
      <c r="N46" s="11">
        <v>375.521199786377</v>
      </c>
    </row>
    <row r="47" spans="1:15" x14ac:dyDescent="0.2">
      <c r="B47" s="13" t="s">
        <v>54</v>
      </c>
      <c r="C47" s="11">
        <v>20.255935483870971</v>
      </c>
      <c r="D47" s="11">
        <v>20.702800750732401</v>
      </c>
      <c r="E47" s="11">
        <v>62.514000000000003</v>
      </c>
      <c r="F47" s="11">
        <v>62.514000000000003</v>
      </c>
      <c r="G47" s="11">
        <v>44.628781250000003</v>
      </c>
      <c r="H47" s="11">
        <v>45.177687499999998</v>
      </c>
      <c r="I47" s="11">
        <v>156.66968</v>
      </c>
      <c r="J47" s="11">
        <v>177.27435999999997</v>
      </c>
      <c r="K47" s="11">
        <v>0</v>
      </c>
      <c r="L47" s="11">
        <v>0</v>
      </c>
      <c r="M47" s="11">
        <v>284.06839673387094</v>
      </c>
      <c r="N47" s="11">
        <v>305.66884825073237</v>
      </c>
    </row>
    <row r="48" spans="1:15" x14ac:dyDescent="0.2">
      <c r="B48" s="13" t="s">
        <v>55</v>
      </c>
      <c r="C48" s="11">
        <v>18.87531736526946</v>
      </c>
      <c r="D48" s="11">
        <v>20.5099201202393</v>
      </c>
      <c r="E48" s="11">
        <v>91.23</v>
      </c>
      <c r="F48" s="11">
        <v>111.303</v>
      </c>
      <c r="G48" s="11">
        <v>43.334562499999997</v>
      </c>
      <c r="H48" s="11">
        <v>48.772062500000004</v>
      </c>
      <c r="I48" s="11">
        <v>185.03102999999999</v>
      </c>
      <c r="J48" s="11">
        <v>220.05474000000001</v>
      </c>
      <c r="K48" s="11">
        <v>0</v>
      </c>
      <c r="L48" s="11">
        <v>0</v>
      </c>
      <c r="M48" s="11">
        <v>338.47090986526945</v>
      </c>
      <c r="N48" s="11">
        <v>400.63972262023935</v>
      </c>
    </row>
    <row r="49" spans="1:17" x14ac:dyDescent="0.2">
      <c r="B49" s="13" t="s">
        <v>56</v>
      </c>
      <c r="C49" s="11">
        <v>30.990945945945946</v>
      </c>
      <c r="D49" s="11">
        <v>34.148998260497997</v>
      </c>
      <c r="E49" s="11">
        <v>105.446</v>
      </c>
      <c r="F49" s="11">
        <v>151.61099999999999</v>
      </c>
      <c r="G49" s="11">
        <v>49.490500000000004</v>
      </c>
      <c r="H49" s="11">
        <v>55.352999999999994</v>
      </c>
      <c r="I49" s="11">
        <v>195.68849</v>
      </c>
      <c r="J49" s="11">
        <v>236.55431000000002</v>
      </c>
      <c r="K49" s="11">
        <v>0</v>
      </c>
      <c r="L49" s="11">
        <v>0</v>
      </c>
      <c r="M49" s="11">
        <v>381.61593594594592</v>
      </c>
      <c r="N49" s="11">
        <v>477.66730826049798</v>
      </c>
    </row>
    <row r="50" spans="1:17" x14ac:dyDescent="0.2">
      <c r="B50" s="13"/>
      <c r="C50" s="13"/>
      <c r="D50" s="13"/>
      <c r="E50" s="13"/>
      <c r="F50" s="13"/>
      <c r="G50" s="11"/>
      <c r="H50" s="11"/>
      <c r="I50" s="13"/>
      <c r="J50" s="13"/>
      <c r="K50" s="13"/>
      <c r="L50" s="13"/>
      <c r="M50" s="11"/>
      <c r="N50" s="11"/>
      <c r="O50" s="13"/>
      <c r="P50" s="13"/>
      <c r="Q50" s="13"/>
    </row>
    <row r="51" spans="1:17" x14ac:dyDescent="0.2">
      <c r="A51" s="14" t="s">
        <v>57</v>
      </c>
      <c r="B51" s="13" t="s">
        <v>58</v>
      </c>
      <c r="C51" s="11">
        <v>32.862027027027025</v>
      </c>
      <c r="D51" s="11">
        <v>40.950600000000001</v>
      </c>
      <c r="E51" s="11">
        <v>100.925</v>
      </c>
      <c r="F51" s="11">
        <v>100.925</v>
      </c>
      <c r="G51" s="11">
        <v>49.490500000000004</v>
      </c>
      <c r="H51" s="11">
        <v>55.352999999999994</v>
      </c>
      <c r="I51" s="11">
        <v>221.32275000000001</v>
      </c>
      <c r="J51" s="11">
        <v>258.52929</v>
      </c>
      <c r="K51" s="11">
        <v>0</v>
      </c>
      <c r="L51" s="11">
        <v>0</v>
      </c>
      <c r="M51" s="11">
        <v>404.600277027027</v>
      </c>
      <c r="N51" s="11">
        <v>455.75788999999997</v>
      </c>
    </row>
    <row r="52" spans="1:17" x14ac:dyDescent="0.2">
      <c r="B52" s="13" t="s">
        <v>59</v>
      </c>
      <c r="C52" s="11">
        <v>13.728484848484849</v>
      </c>
      <c r="D52" s="11">
        <v>12.004</v>
      </c>
      <c r="E52" s="11">
        <v>85.826999999999998</v>
      </c>
      <c r="F52" s="11">
        <v>87.971999999999994</v>
      </c>
      <c r="G52" s="11">
        <v>65.456750000000014</v>
      </c>
      <c r="H52" s="11">
        <v>71.499499999999998</v>
      </c>
      <c r="I52" s="11">
        <v>209.88749999999999</v>
      </c>
      <c r="J52" s="11">
        <v>232.1275</v>
      </c>
      <c r="K52" s="11">
        <v>0</v>
      </c>
      <c r="L52" s="11">
        <v>0</v>
      </c>
      <c r="M52" s="11">
        <v>374.89973484848485</v>
      </c>
      <c r="N52" s="11">
        <v>403.60300000000001</v>
      </c>
    </row>
    <row r="53" spans="1:17" x14ac:dyDescent="0.2">
      <c r="B53" s="13" t="s">
        <v>60</v>
      </c>
      <c r="C53" s="11">
        <v>14.248648648648649</v>
      </c>
      <c r="D53" s="11">
        <v>16.815000000000001</v>
      </c>
      <c r="E53" s="11">
        <v>72.5</v>
      </c>
      <c r="F53" s="11">
        <v>74.715000000000003</v>
      </c>
      <c r="G53" s="11">
        <v>65.456750000000014</v>
      </c>
      <c r="H53" s="11">
        <v>71.499499999999998</v>
      </c>
      <c r="I53" s="11">
        <v>184.45975000000001</v>
      </c>
      <c r="J53" s="11">
        <v>197.36759000000001</v>
      </c>
      <c r="K53" s="11">
        <v>0</v>
      </c>
      <c r="L53" s="11">
        <v>0</v>
      </c>
      <c r="M53" s="11">
        <v>336.66514864864871</v>
      </c>
      <c r="N53" s="11">
        <v>360.39708999999999</v>
      </c>
    </row>
    <row r="54" spans="1:17" x14ac:dyDescent="0.2">
      <c r="B54" s="13" t="s">
        <v>61</v>
      </c>
      <c r="C54" s="11">
        <v>24.273351351351355</v>
      </c>
      <c r="D54" s="11">
        <v>40.088000000000001</v>
      </c>
      <c r="E54" s="11">
        <v>83.802999999999997</v>
      </c>
      <c r="F54" s="11">
        <v>108.11</v>
      </c>
      <c r="G54" s="11">
        <v>49.490500000000004</v>
      </c>
      <c r="H54" s="11">
        <v>55.352999999999994</v>
      </c>
      <c r="I54" s="11">
        <v>205.07214999999999</v>
      </c>
      <c r="J54" s="11">
        <v>264.65510999999998</v>
      </c>
      <c r="K54" s="11">
        <v>0</v>
      </c>
      <c r="L54" s="11">
        <v>0</v>
      </c>
      <c r="M54" s="11">
        <v>362.63900135135134</v>
      </c>
      <c r="N54" s="11">
        <v>468.20610999999997</v>
      </c>
    </row>
    <row r="55" spans="1:17" x14ac:dyDescent="0.2">
      <c r="B55" s="13" t="s">
        <v>62</v>
      </c>
      <c r="C55" s="11">
        <v>16.916756756756758</v>
      </c>
      <c r="D55" s="11">
        <v>25.125</v>
      </c>
      <c r="E55" s="11">
        <v>80.504000000000005</v>
      </c>
      <c r="F55" s="11">
        <v>96.34</v>
      </c>
      <c r="G55" s="11">
        <v>65.456750000000014</v>
      </c>
      <c r="H55" s="11">
        <v>71.499499999999998</v>
      </c>
      <c r="I55" s="11">
        <v>174.36584999999999</v>
      </c>
      <c r="J55" s="11">
        <v>190.85383999999999</v>
      </c>
      <c r="K55" s="11">
        <v>0</v>
      </c>
      <c r="L55" s="11">
        <v>0</v>
      </c>
      <c r="M55" s="11">
        <v>337.24335675675673</v>
      </c>
      <c r="N55" s="11">
        <v>383.81833999999998</v>
      </c>
    </row>
    <row r="56" spans="1:17" x14ac:dyDescent="0.2">
      <c r="B56" s="13" t="s">
        <v>63</v>
      </c>
      <c r="C56" s="11">
        <v>20.776486486486487</v>
      </c>
      <c r="D56" s="11">
        <v>24.817499999999999</v>
      </c>
      <c r="E56" s="11">
        <v>105.77</v>
      </c>
      <c r="F56" s="11">
        <v>105.77</v>
      </c>
      <c r="G56" s="11">
        <v>49.490500000000004</v>
      </c>
      <c r="H56" s="11">
        <v>55.352999999999994</v>
      </c>
      <c r="I56" s="11">
        <v>187.59214</v>
      </c>
      <c r="J56" s="11">
        <v>207.30322999999999</v>
      </c>
      <c r="K56" s="11">
        <v>0</v>
      </c>
      <c r="L56" s="11">
        <v>0</v>
      </c>
      <c r="M56" s="11">
        <v>363.62912648648648</v>
      </c>
      <c r="N56" s="11">
        <v>393.24372999999997</v>
      </c>
    </row>
    <row r="57" spans="1:17" x14ac:dyDescent="0.2">
      <c r="B57" s="13" t="s">
        <v>64</v>
      </c>
      <c r="C57" s="11">
        <v>15.703783783783784</v>
      </c>
      <c r="D57" s="11">
        <v>16.93</v>
      </c>
      <c r="E57" s="11">
        <v>76.709999999999994</v>
      </c>
      <c r="F57" s="11">
        <v>76.709999999999994</v>
      </c>
      <c r="G57" s="11">
        <v>65.456750000000014</v>
      </c>
      <c r="H57" s="11">
        <v>71.499499999999998</v>
      </c>
      <c r="I57" s="11">
        <v>197.70534000000004</v>
      </c>
      <c r="J57" s="11">
        <v>266.53300000000002</v>
      </c>
      <c r="K57" s="11">
        <v>0</v>
      </c>
      <c r="L57" s="11">
        <v>0</v>
      </c>
      <c r="M57" s="11">
        <v>355.57587378378383</v>
      </c>
      <c r="N57" s="11">
        <v>431.67250000000001</v>
      </c>
    </row>
    <row r="58" spans="1:17" x14ac:dyDescent="0.2">
      <c r="B58" s="13" t="s">
        <v>65</v>
      </c>
      <c r="C58" s="11">
        <v>20.023378787878787</v>
      </c>
      <c r="D58" s="11">
        <v>21.956</v>
      </c>
      <c r="E58" s="11">
        <v>49.18</v>
      </c>
      <c r="F58" s="11">
        <v>56.06</v>
      </c>
      <c r="G58" s="11">
        <v>42.036499999999997</v>
      </c>
      <c r="H58" s="11">
        <v>43.643000000000001</v>
      </c>
      <c r="I58" s="11">
        <v>165.40871999999999</v>
      </c>
      <c r="J58" s="11">
        <v>182.26340999999999</v>
      </c>
      <c r="K58" s="11">
        <v>0</v>
      </c>
      <c r="L58" s="11">
        <v>0</v>
      </c>
      <c r="M58" s="11">
        <v>276.64859878787877</v>
      </c>
      <c r="N58" s="11">
        <v>303.92241000000001</v>
      </c>
    </row>
    <row r="59" spans="1:17" x14ac:dyDescent="0.2">
      <c r="B59" s="13" t="s">
        <v>66</v>
      </c>
      <c r="C59" s="11">
        <v>16.359647198641767</v>
      </c>
      <c r="D59" s="11">
        <v>14.416999816894499</v>
      </c>
      <c r="E59" s="11">
        <v>71.950999999999993</v>
      </c>
      <c r="F59" s="11">
        <v>76.272000000000006</v>
      </c>
      <c r="G59" s="11">
        <v>65.456750000000014</v>
      </c>
      <c r="H59" s="11">
        <v>71.499499999999998</v>
      </c>
      <c r="I59" s="11">
        <v>195.57076000000001</v>
      </c>
      <c r="J59" s="11">
        <v>201.45339999999999</v>
      </c>
      <c r="K59" s="11">
        <v>0</v>
      </c>
      <c r="L59" s="11">
        <v>0</v>
      </c>
      <c r="M59" s="11">
        <v>349.3381571986418</v>
      </c>
      <c r="N59" s="11">
        <v>363.64189981689447</v>
      </c>
    </row>
    <row r="60" spans="1:17" x14ac:dyDescent="0.2">
      <c r="B60" s="13" t="s">
        <v>67</v>
      </c>
      <c r="C60" s="11">
        <v>19.542038406827881</v>
      </c>
      <c r="D60" s="11">
        <v>20.864799499511701</v>
      </c>
      <c r="E60" s="11">
        <v>91.328999999999994</v>
      </c>
      <c r="F60" s="11">
        <v>113.28700000000001</v>
      </c>
      <c r="G60" s="11">
        <v>65.456750000000014</v>
      </c>
      <c r="H60" s="11">
        <v>71.499499999999998</v>
      </c>
      <c r="I60" s="11">
        <v>195.57076000000001</v>
      </c>
      <c r="J60" s="11">
        <v>201.45339999999999</v>
      </c>
      <c r="K60" s="11">
        <v>0</v>
      </c>
      <c r="L60" s="11">
        <v>0</v>
      </c>
      <c r="M60" s="11">
        <v>371.8985484068279</v>
      </c>
      <c r="N60" s="11">
        <v>407.1046994995117</v>
      </c>
    </row>
    <row r="61" spans="1:17" x14ac:dyDescent="0.2">
      <c r="B61" s="13" t="s">
        <v>68</v>
      </c>
      <c r="C61" s="11">
        <v>21.991216216216216</v>
      </c>
      <c r="D61" s="11">
        <v>24.558</v>
      </c>
      <c r="E61" s="11">
        <v>44.042000000000002</v>
      </c>
      <c r="F61" s="11">
        <v>48.432000000000002</v>
      </c>
      <c r="G61" s="11">
        <v>49.490500000000004</v>
      </c>
      <c r="H61" s="11">
        <v>55.352999999999994</v>
      </c>
      <c r="I61" s="11">
        <v>186.05586</v>
      </c>
      <c r="J61" s="11">
        <v>217.42028999999999</v>
      </c>
      <c r="K61" s="11">
        <v>0</v>
      </c>
      <c r="L61" s="11">
        <v>0</v>
      </c>
      <c r="M61" s="11">
        <v>301.5795762162162</v>
      </c>
      <c r="N61" s="11">
        <v>345.76328999999998</v>
      </c>
    </row>
    <row r="62" spans="1:17" x14ac:dyDescent="0.2">
      <c r="B62" s="13" t="s">
        <v>69</v>
      </c>
      <c r="C62" s="11">
        <v>21.991216216216216</v>
      </c>
      <c r="D62" s="11">
        <v>24.558</v>
      </c>
      <c r="E62" s="11">
        <v>55.66</v>
      </c>
      <c r="F62" s="11">
        <v>65.483999999999995</v>
      </c>
      <c r="G62" s="11">
        <v>49.490500000000004</v>
      </c>
      <c r="H62" s="11">
        <v>55.352999999999994</v>
      </c>
      <c r="I62" s="11">
        <v>198.36732999999998</v>
      </c>
      <c r="J62" s="11">
        <v>218.95657</v>
      </c>
      <c r="K62" s="11">
        <v>0</v>
      </c>
      <c r="L62" s="11">
        <v>0</v>
      </c>
      <c r="M62" s="11">
        <v>325.50904621621623</v>
      </c>
      <c r="N62" s="11">
        <v>364.35156999999998</v>
      </c>
    </row>
    <row r="63" spans="1:17" x14ac:dyDescent="0.2">
      <c r="B63" s="13" t="s">
        <v>70</v>
      </c>
      <c r="C63" s="11">
        <v>27.816216216216215</v>
      </c>
      <c r="D63" s="11">
        <v>36.99</v>
      </c>
      <c r="E63" s="11">
        <v>57.539000000000001</v>
      </c>
      <c r="F63" s="11">
        <v>57.539000000000001</v>
      </c>
      <c r="G63" s="11">
        <v>44.014875000000004</v>
      </c>
      <c r="H63" s="11">
        <v>45.88150000000001</v>
      </c>
      <c r="I63" s="11">
        <v>171.36663000000001</v>
      </c>
      <c r="J63" s="11">
        <v>187.72337999999999</v>
      </c>
      <c r="K63" s="11">
        <v>0</v>
      </c>
      <c r="L63" s="11">
        <v>0</v>
      </c>
      <c r="M63" s="11">
        <v>300.73672121621621</v>
      </c>
      <c r="N63" s="11">
        <v>328.13387999999998</v>
      </c>
    </row>
    <row r="64" spans="1:17" x14ac:dyDescent="0.2">
      <c r="B64" s="13"/>
      <c r="C64" s="13"/>
      <c r="D64" s="13"/>
      <c r="E64" s="13"/>
      <c r="F64" s="13"/>
      <c r="G64" s="11"/>
      <c r="H64" s="11"/>
      <c r="I64" s="13"/>
      <c r="J64" s="13"/>
      <c r="K64" s="13"/>
      <c r="L64" s="13"/>
      <c r="M64" s="11"/>
      <c r="N64" s="11"/>
      <c r="O64" s="13"/>
      <c r="P64" s="13"/>
    </row>
    <row r="65" spans="1:14" x14ac:dyDescent="0.2">
      <c r="A65" s="14" t="s">
        <v>71</v>
      </c>
      <c r="B65" s="13" t="s">
        <v>72</v>
      </c>
      <c r="C65" s="11">
        <v>31.418378378378382</v>
      </c>
      <c r="D65" s="11">
        <v>40.323001861572301</v>
      </c>
      <c r="E65" s="11">
        <v>110.626</v>
      </c>
      <c r="F65" s="11">
        <v>130.548</v>
      </c>
      <c r="G65" s="11">
        <v>65.456750000000014</v>
      </c>
      <c r="H65" s="11">
        <v>71.499499999999998</v>
      </c>
      <c r="I65" s="11">
        <v>190.49485999999999</v>
      </c>
      <c r="J65" s="11">
        <v>259.16425999999996</v>
      </c>
      <c r="K65" s="11">
        <v>0</v>
      </c>
      <c r="L65" s="11">
        <v>0</v>
      </c>
      <c r="M65" s="11">
        <v>397.99598837837834</v>
      </c>
      <c r="N65" s="11">
        <v>501.53476186157224</v>
      </c>
    </row>
    <row r="66" spans="1:14" x14ac:dyDescent="0.2">
      <c r="B66" s="13" t="s">
        <v>73</v>
      </c>
      <c r="C66" s="11">
        <v>18.99625806451613</v>
      </c>
      <c r="D66" s="11">
        <v>18.8719997406006</v>
      </c>
      <c r="E66" s="11">
        <v>64.180000000000007</v>
      </c>
      <c r="F66" s="11">
        <v>67.040999999999997</v>
      </c>
      <c r="G66" s="11">
        <v>65.456750000000014</v>
      </c>
      <c r="H66" s="11">
        <v>71.499499999999998</v>
      </c>
      <c r="I66" s="11">
        <v>181.9025</v>
      </c>
      <c r="J66" s="11">
        <v>198.54875000000001</v>
      </c>
      <c r="K66" s="11">
        <v>0</v>
      </c>
      <c r="L66" s="11">
        <v>0</v>
      </c>
      <c r="M66" s="11">
        <v>330.53550806451619</v>
      </c>
      <c r="N66" s="11">
        <v>355.96124974060058</v>
      </c>
    </row>
    <row r="67" spans="1:14" x14ac:dyDescent="0.2">
      <c r="B67" s="13" t="s">
        <v>74</v>
      </c>
      <c r="C67" s="11">
        <v>18.99625806451613</v>
      </c>
      <c r="D67" s="11">
        <v>18.784000396728501</v>
      </c>
      <c r="E67" s="11">
        <v>57.412999999999997</v>
      </c>
      <c r="F67" s="11">
        <v>67.757999999999996</v>
      </c>
      <c r="G67" s="11">
        <v>50.964875000000006</v>
      </c>
      <c r="H67" s="11">
        <v>50.964875000000006</v>
      </c>
      <c r="I67" s="11">
        <v>168.875</v>
      </c>
      <c r="J67" s="11">
        <v>197.82499999999999</v>
      </c>
      <c r="K67" s="11">
        <v>0</v>
      </c>
      <c r="L67" s="11">
        <v>0</v>
      </c>
      <c r="M67" s="11">
        <v>296.24913306451612</v>
      </c>
      <c r="N67" s="11">
        <v>335.33187539672849</v>
      </c>
    </row>
    <row r="68" spans="1:14" x14ac:dyDescent="0.2">
      <c r="B68" s="13" t="s">
        <v>75</v>
      </c>
      <c r="C68" s="11">
        <v>18.99625806451613</v>
      </c>
      <c r="D68" s="11">
        <v>18.8719997406006</v>
      </c>
      <c r="E68" s="11">
        <v>70.215000000000003</v>
      </c>
      <c r="F68" s="11">
        <v>77.589500000000001</v>
      </c>
      <c r="G68" s="11">
        <v>67.292750000000012</v>
      </c>
      <c r="H68" s="11">
        <v>62.205499999999994</v>
      </c>
      <c r="I68" s="11">
        <v>191.84200000000001</v>
      </c>
      <c r="J68" s="11">
        <v>228.28232999999997</v>
      </c>
      <c r="K68" s="11">
        <v>0</v>
      </c>
      <c r="L68" s="11">
        <v>0</v>
      </c>
      <c r="M68" s="11">
        <v>348.34600806451613</v>
      </c>
      <c r="N68" s="11">
        <v>386.94932974060055</v>
      </c>
    </row>
    <row r="69" spans="1:14" x14ac:dyDescent="0.2">
      <c r="B69" s="13" t="s">
        <v>76</v>
      </c>
      <c r="C69" s="11">
        <v>20.705415942769541</v>
      </c>
      <c r="D69" s="11">
        <v>21.069999694824201</v>
      </c>
      <c r="E69" s="11">
        <v>62.354999999999997</v>
      </c>
      <c r="F69" s="11">
        <v>75.36</v>
      </c>
      <c r="G69" s="11">
        <v>37.55006250000001</v>
      </c>
      <c r="H69" s="11">
        <v>38.8263125</v>
      </c>
      <c r="I69" s="11">
        <v>157.50923</v>
      </c>
      <c r="J69" s="11">
        <v>181.13243</v>
      </c>
      <c r="K69" s="11">
        <v>0</v>
      </c>
      <c r="L69" s="11">
        <v>0</v>
      </c>
      <c r="M69" s="11">
        <v>278.11970844276954</v>
      </c>
      <c r="N69" s="11">
        <v>316.3887421948242</v>
      </c>
    </row>
    <row r="70" spans="1:14" x14ac:dyDescent="0.2">
      <c r="B70" s="13" t="s">
        <v>77</v>
      </c>
      <c r="C70" s="11">
        <v>19.381540540540541</v>
      </c>
      <c r="D70" s="11">
        <v>26.965000152587901</v>
      </c>
      <c r="E70" s="11">
        <v>92.766600000000011</v>
      </c>
      <c r="F70" s="11">
        <v>106.68555000000001</v>
      </c>
      <c r="G70" s="11">
        <v>41.483000000000004</v>
      </c>
      <c r="H70" s="11">
        <v>42.242999999999995</v>
      </c>
      <c r="I70" s="11">
        <v>151.43359000000001</v>
      </c>
      <c r="J70" s="11">
        <v>175.27681000000001</v>
      </c>
      <c r="K70" s="11">
        <v>0</v>
      </c>
      <c r="L70" s="11">
        <v>0</v>
      </c>
      <c r="M70" s="11">
        <v>305.06473054054061</v>
      </c>
      <c r="N70" s="11">
        <v>351.17036015258793</v>
      </c>
    </row>
    <row r="71" spans="1:14" x14ac:dyDescent="0.2">
      <c r="B71" s="13" t="s">
        <v>78</v>
      </c>
      <c r="C71" s="11">
        <v>18.99625806451613</v>
      </c>
      <c r="D71" s="11">
        <v>18.8719997406006</v>
      </c>
      <c r="E71" s="11">
        <v>75.45</v>
      </c>
      <c r="F71" s="11">
        <v>88.277000000000001</v>
      </c>
      <c r="G71" s="11">
        <v>53.374250000000004</v>
      </c>
      <c r="H71" s="11">
        <v>52.508000000000003</v>
      </c>
      <c r="I71" s="11">
        <v>161.53327999999999</v>
      </c>
      <c r="J71" s="11">
        <v>194.32590999999999</v>
      </c>
      <c r="K71" s="11">
        <v>0</v>
      </c>
      <c r="L71" s="11">
        <v>0</v>
      </c>
      <c r="M71" s="11">
        <v>309.35378806451615</v>
      </c>
      <c r="N71" s="11">
        <v>353.98290974060058</v>
      </c>
    </row>
    <row r="72" spans="1:14" x14ac:dyDescent="0.2">
      <c r="B72" s="13" t="s">
        <v>79</v>
      </c>
      <c r="C72" s="11">
        <v>21.849135135135132</v>
      </c>
      <c r="D72" s="11">
        <v>24.191999435424801</v>
      </c>
      <c r="E72" s="11">
        <v>91.491399999999999</v>
      </c>
      <c r="F72" s="11">
        <v>102.47</v>
      </c>
      <c r="G72" s="11">
        <v>48.811562500000001</v>
      </c>
      <c r="H72" s="11">
        <v>51.987812499999997</v>
      </c>
      <c r="I72" s="11">
        <v>166.31582</v>
      </c>
      <c r="J72" s="11">
        <v>197.84043999999997</v>
      </c>
      <c r="K72" s="11">
        <v>0</v>
      </c>
      <c r="L72" s="11">
        <v>0</v>
      </c>
      <c r="M72" s="11">
        <v>328.46791763513511</v>
      </c>
      <c r="N72" s="11">
        <v>376.49025193542479</v>
      </c>
    </row>
    <row r="73" spans="1:14" x14ac:dyDescent="0.2">
      <c r="B73" s="13" t="s">
        <v>80</v>
      </c>
      <c r="C73" s="11">
        <v>21.849135135135132</v>
      </c>
      <c r="D73" s="11">
        <v>24.191999435424801</v>
      </c>
      <c r="E73" s="11">
        <v>81.238</v>
      </c>
      <c r="F73" s="11">
        <v>96.673000000000002</v>
      </c>
      <c r="G73" s="11">
        <v>40.267812499999998</v>
      </c>
      <c r="H73" s="11">
        <v>42.129062500000003</v>
      </c>
      <c r="I73" s="11">
        <v>145.01441</v>
      </c>
      <c r="J73" s="11">
        <v>172.52077</v>
      </c>
      <c r="K73" s="11">
        <v>0</v>
      </c>
      <c r="L73" s="11">
        <v>0</v>
      </c>
      <c r="M73" s="11">
        <v>288.36935763513509</v>
      </c>
      <c r="N73" s="11">
        <v>335.51483193542481</v>
      </c>
    </row>
    <row r="74" spans="1:14" x14ac:dyDescent="0.2">
      <c r="B74" s="13" t="s">
        <v>81</v>
      </c>
      <c r="C74" s="11">
        <v>23.727567567567565</v>
      </c>
      <c r="D74" s="11">
        <v>23.236631393432599</v>
      </c>
      <c r="E74" s="11">
        <v>74.311999999999998</v>
      </c>
      <c r="F74" s="11">
        <v>78.688000000000002</v>
      </c>
      <c r="G74" s="11">
        <v>42.328625000000002</v>
      </c>
      <c r="H74" s="11">
        <v>42.112375</v>
      </c>
      <c r="I74" s="11">
        <v>164.79305000000002</v>
      </c>
      <c r="J74" s="11">
        <v>208.41297999999998</v>
      </c>
      <c r="K74" s="11">
        <v>0</v>
      </c>
      <c r="L74" s="11">
        <v>0</v>
      </c>
      <c r="M74" s="11">
        <v>305.16124256756757</v>
      </c>
      <c r="N74" s="11">
        <v>352.4499863934326</v>
      </c>
    </row>
    <row r="75" spans="1:14" x14ac:dyDescent="0.2">
      <c r="B75" s="13" t="s">
        <v>82</v>
      </c>
      <c r="C75" s="11">
        <v>22.955567567567567</v>
      </c>
      <c r="D75" s="11">
        <v>23.1350002288818</v>
      </c>
      <c r="E75" s="11">
        <v>58.960999999999999</v>
      </c>
      <c r="F75" s="11">
        <v>76.8</v>
      </c>
      <c r="G75" s="11">
        <v>57.264249999999997</v>
      </c>
      <c r="H75" s="11">
        <v>60.537375000000004</v>
      </c>
      <c r="I75" s="11">
        <v>163.44591</v>
      </c>
      <c r="J75" s="11">
        <v>181.75196</v>
      </c>
      <c r="K75" s="11">
        <v>0</v>
      </c>
      <c r="L75" s="11">
        <v>0</v>
      </c>
      <c r="M75" s="11">
        <v>302.62672756756757</v>
      </c>
      <c r="N75" s="11">
        <v>342.22433522888178</v>
      </c>
    </row>
    <row r="76" spans="1:14" x14ac:dyDescent="0.2">
      <c r="B76" s="13" t="s">
        <v>83</v>
      </c>
      <c r="C76" s="11">
        <v>20.705415942769541</v>
      </c>
      <c r="D76" s="11">
        <v>21.069999694824201</v>
      </c>
      <c r="E76" s="11">
        <v>79.266000000000005</v>
      </c>
      <c r="F76" s="11">
        <v>81.641000000000005</v>
      </c>
      <c r="G76" s="11">
        <v>49.490500000000004</v>
      </c>
      <c r="H76" s="11">
        <v>55.352999999999994</v>
      </c>
      <c r="I76" s="11">
        <v>191.88977272727271</v>
      </c>
      <c r="J76" s="11">
        <v>244.38238636363633</v>
      </c>
      <c r="K76" s="11">
        <v>0</v>
      </c>
      <c r="L76" s="11">
        <v>0</v>
      </c>
      <c r="M76" s="11">
        <v>341.35168867004222</v>
      </c>
      <c r="N76" s="11">
        <v>402.44638605846052</v>
      </c>
    </row>
    <row r="77" spans="1:14" x14ac:dyDescent="0.2">
      <c r="B77" s="13" t="s">
        <v>84</v>
      </c>
      <c r="C77" s="11">
        <v>20.705415942769541</v>
      </c>
      <c r="D77" s="11">
        <v>21.069999694824201</v>
      </c>
      <c r="E77" s="11">
        <v>65.601199999999992</v>
      </c>
      <c r="F77" s="11">
        <v>74.126999999999995</v>
      </c>
      <c r="G77" s="11">
        <v>52.904250000000005</v>
      </c>
      <c r="H77" s="11">
        <v>51.233625000000011</v>
      </c>
      <c r="I77" s="11">
        <v>187.37212</v>
      </c>
      <c r="J77" s="11">
        <v>215.73154</v>
      </c>
      <c r="K77" s="11">
        <v>0</v>
      </c>
      <c r="L77" s="11">
        <v>0</v>
      </c>
      <c r="M77" s="11">
        <v>326.58298594276954</v>
      </c>
      <c r="N77" s="11">
        <v>362.16216469482424</v>
      </c>
    </row>
    <row r="78" spans="1:14" x14ac:dyDescent="0.2">
      <c r="B78" s="13"/>
      <c r="C78" s="13"/>
      <c r="D78" s="13"/>
      <c r="E78" s="13"/>
      <c r="F78" s="13"/>
      <c r="G78" s="11"/>
      <c r="H78" s="11"/>
      <c r="I78" s="13"/>
      <c r="J78" s="13"/>
      <c r="K78" s="13"/>
      <c r="L78" s="13"/>
      <c r="M78" s="11"/>
      <c r="N78" s="11"/>
    </row>
    <row r="79" spans="1:14" x14ac:dyDescent="0.2">
      <c r="A79" s="14" t="s">
        <v>85</v>
      </c>
      <c r="B79" s="13" t="s">
        <v>86</v>
      </c>
      <c r="C79" s="11">
        <v>21.849135135135132</v>
      </c>
      <c r="D79" s="11">
        <v>24.191999435424801</v>
      </c>
      <c r="E79" s="11">
        <v>79.569999999999993</v>
      </c>
      <c r="F79" s="11">
        <v>90.03</v>
      </c>
      <c r="G79" s="11">
        <v>65.456750000000014</v>
      </c>
      <c r="H79" s="11">
        <v>71.499499999999998</v>
      </c>
      <c r="I79" s="11">
        <v>203.56095999999999</v>
      </c>
      <c r="J79" s="11">
        <v>236.74731000000003</v>
      </c>
      <c r="K79" s="11">
        <v>0</v>
      </c>
      <c r="L79" s="11">
        <v>0</v>
      </c>
      <c r="M79" s="11">
        <v>370.43684513513517</v>
      </c>
      <c r="N79" s="11">
        <v>422.46880943542482</v>
      </c>
    </row>
    <row r="80" spans="1:14" x14ac:dyDescent="0.2">
      <c r="B80" s="13" t="s">
        <v>87</v>
      </c>
      <c r="C80" s="11">
        <v>22.4025</v>
      </c>
      <c r="D80" s="11">
        <v>25.405000000000001</v>
      </c>
      <c r="E80" s="11">
        <v>94.278999999999996</v>
      </c>
      <c r="F80" s="11">
        <v>109.40600000000001</v>
      </c>
      <c r="G80" s="11">
        <v>65.456750000000014</v>
      </c>
      <c r="H80" s="11">
        <v>71.499499999999998</v>
      </c>
      <c r="I80" s="11">
        <v>214.02875000000003</v>
      </c>
      <c r="J80" s="11">
        <v>279.31499999999994</v>
      </c>
      <c r="K80" s="11">
        <v>0</v>
      </c>
      <c r="L80" s="11">
        <v>0</v>
      </c>
      <c r="M80" s="11">
        <v>396.16700000000003</v>
      </c>
      <c r="N80" s="11">
        <v>485.62549999999993</v>
      </c>
    </row>
    <row r="81" spans="1:15" x14ac:dyDescent="0.2">
      <c r="B81" s="13" t="s">
        <v>88</v>
      </c>
      <c r="C81" s="11">
        <v>21.565000000000001</v>
      </c>
      <c r="D81" s="11">
        <v>24.184999999999999</v>
      </c>
      <c r="E81" s="11">
        <v>92.193749999999994</v>
      </c>
      <c r="F81" s="11">
        <v>102.86750000000001</v>
      </c>
      <c r="G81" s="11">
        <v>65.456750000000014</v>
      </c>
      <c r="H81" s="11">
        <v>71.499499999999998</v>
      </c>
      <c r="I81" s="11">
        <v>172.49375000000001</v>
      </c>
      <c r="J81" s="11">
        <v>225.56874999999999</v>
      </c>
      <c r="K81" s="11">
        <v>0</v>
      </c>
      <c r="L81" s="11">
        <v>0</v>
      </c>
      <c r="M81" s="11">
        <v>351.70925</v>
      </c>
      <c r="N81" s="11">
        <v>424.12075000000004</v>
      </c>
    </row>
    <row r="82" spans="1:15" x14ac:dyDescent="0.2">
      <c r="B82" s="13" t="s">
        <v>89</v>
      </c>
      <c r="C82" s="11">
        <v>19.93183783783784</v>
      </c>
      <c r="D82" s="11">
        <v>16.715150833129901</v>
      </c>
      <c r="E82" s="11">
        <v>97.989000000000004</v>
      </c>
      <c r="F82" s="11">
        <v>108.04300000000001</v>
      </c>
      <c r="G82" s="11">
        <v>56.694250000000004</v>
      </c>
      <c r="H82" s="11">
        <v>59.541499999999999</v>
      </c>
      <c r="I82" s="11">
        <v>164.04420999999999</v>
      </c>
      <c r="J82" s="11">
        <v>217.53029999999998</v>
      </c>
      <c r="K82" s="11">
        <v>0</v>
      </c>
      <c r="L82" s="11">
        <v>0</v>
      </c>
      <c r="M82" s="11">
        <v>338.65929783783781</v>
      </c>
      <c r="N82" s="11">
        <v>401.82995083312989</v>
      </c>
    </row>
    <row r="83" spans="1:15" x14ac:dyDescent="0.2">
      <c r="B83" s="13" t="s">
        <v>90</v>
      </c>
      <c r="C83" s="11">
        <v>19.779</v>
      </c>
      <c r="D83" s="11">
        <v>24.56</v>
      </c>
      <c r="E83" s="11">
        <v>107.715</v>
      </c>
      <c r="F83" s="11">
        <v>110.15300000000001</v>
      </c>
      <c r="G83" s="11">
        <v>65.456750000000014</v>
      </c>
      <c r="H83" s="11">
        <v>71.499499999999998</v>
      </c>
      <c r="I83" s="11">
        <v>205.07214999999999</v>
      </c>
      <c r="J83" s="11">
        <v>264.65510999999998</v>
      </c>
      <c r="K83" s="11">
        <v>0</v>
      </c>
      <c r="L83" s="11">
        <v>0</v>
      </c>
      <c r="M83" s="11">
        <v>398.02290000000005</v>
      </c>
      <c r="N83" s="11">
        <v>470.86760999999996</v>
      </c>
    </row>
    <row r="84" spans="1:15" x14ac:dyDescent="0.2">
      <c r="B84" s="13" t="s">
        <v>91</v>
      </c>
      <c r="C84" s="11">
        <v>20.541</v>
      </c>
      <c r="D84" s="11">
        <v>23.024999999999999</v>
      </c>
      <c r="E84" s="11">
        <v>77.53</v>
      </c>
      <c r="F84" s="11">
        <v>84.064999999999998</v>
      </c>
      <c r="G84" s="11">
        <v>65.456750000000014</v>
      </c>
      <c r="H84" s="11">
        <v>71.499499999999998</v>
      </c>
      <c r="I84" s="11">
        <v>217.03815</v>
      </c>
      <c r="J84" s="11">
        <v>248.29064000000002</v>
      </c>
      <c r="K84" s="11">
        <v>0</v>
      </c>
      <c r="L84" s="11">
        <v>0</v>
      </c>
      <c r="M84" s="11">
        <v>380.56590000000006</v>
      </c>
      <c r="N84" s="11">
        <v>426.88013999999998</v>
      </c>
    </row>
    <row r="85" spans="1:15" x14ac:dyDescent="0.2">
      <c r="B85" s="13" t="s">
        <v>92</v>
      </c>
      <c r="C85" s="11">
        <v>18.544499999999999</v>
      </c>
      <c r="D85" s="11">
        <v>22.63</v>
      </c>
      <c r="E85" s="11">
        <v>68.655799999999999</v>
      </c>
      <c r="F85" s="11">
        <v>60.85</v>
      </c>
      <c r="G85" s="11">
        <v>46.546957552083335</v>
      </c>
      <c r="H85" s="11">
        <v>44.729600500406249</v>
      </c>
      <c r="I85" s="11">
        <v>158.41054</v>
      </c>
      <c r="J85" s="11">
        <v>201.65604999999999</v>
      </c>
      <c r="K85" s="11">
        <v>0</v>
      </c>
      <c r="L85" s="11">
        <v>0</v>
      </c>
      <c r="M85" s="11">
        <v>292.15779755208337</v>
      </c>
      <c r="N85" s="11">
        <v>329.86565050040622</v>
      </c>
    </row>
    <row r="86" spans="1:15" x14ac:dyDescent="0.2">
      <c r="B86" s="13" t="s">
        <v>93</v>
      </c>
      <c r="C86" s="11">
        <v>11.745454545454546</v>
      </c>
      <c r="D86" s="11">
        <v>14.259</v>
      </c>
      <c r="E86" s="11">
        <v>67.033000000000001</v>
      </c>
      <c r="F86" s="11">
        <v>67.033000000000001</v>
      </c>
      <c r="G86" s="11">
        <v>36.35925000000001</v>
      </c>
      <c r="H86" s="11">
        <v>34.609255653906253</v>
      </c>
      <c r="I86" s="11">
        <v>139.97132000000002</v>
      </c>
      <c r="J86" s="11">
        <v>150.82757000000001</v>
      </c>
      <c r="K86" s="11">
        <v>0</v>
      </c>
      <c r="L86" s="11">
        <v>0</v>
      </c>
      <c r="M86" s="11">
        <v>255.10902454545459</v>
      </c>
      <c r="N86" s="11">
        <v>266.72882565390626</v>
      </c>
    </row>
    <row r="87" spans="1:15" x14ac:dyDescent="0.2">
      <c r="B87" s="13"/>
      <c r="C87" s="13"/>
      <c r="D87" s="13"/>
      <c r="E87" s="13"/>
      <c r="F87" s="13"/>
      <c r="G87" s="11"/>
      <c r="H87" s="11"/>
      <c r="I87" s="13"/>
      <c r="J87" s="13"/>
      <c r="K87" s="13"/>
      <c r="L87" s="13"/>
      <c r="M87" s="11"/>
      <c r="N87" s="11"/>
      <c r="O87" s="13"/>
    </row>
    <row r="88" spans="1:15" x14ac:dyDescent="0.2">
      <c r="A88" s="14" t="s">
        <v>94</v>
      </c>
      <c r="B88" s="13" t="s">
        <v>95</v>
      </c>
      <c r="C88" s="11">
        <v>45.94175675675676</v>
      </c>
      <c r="D88" s="11">
        <v>22.249839782714801</v>
      </c>
      <c r="E88" s="11">
        <v>115.946</v>
      </c>
      <c r="F88" s="11">
        <v>115.946</v>
      </c>
      <c r="G88" s="11">
        <v>65.456750000000014</v>
      </c>
      <c r="H88" s="11">
        <v>71.499499999999998</v>
      </c>
      <c r="I88" s="11">
        <v>0</v>
      </c>
      <c r="J88" s="11">
        <v>0</v>
      </c>
      <c r="K88" s="11">
        <v>187.86324578172079</v>
      </c>
      <c r="L88" s="11">
        <v>216.36336897258946</v>
      </c>
      <c r="M88" s="11">
        <v>415.20775253847751</v>
      </c>
      <c r="N88" s="11">
        <v>426.05870875530428</v>
      </c>
    </row>
    <row r="89" spans="1:15" x14ac:dyDescent="0.2">
      <c r="B89" s="13" t="s">
        <v>96</v>
      </c>
      <c r="C89" s="11">
        <v>21.849135135135132</v>
      </c>
      <c r="D89" s="11">
        <v>24.191999435424801</v>
      </c>
      <c r="E89" s="11">
        <v>132.62799999999999</v>
      </c>
      <c r="F89" s="11">
        <v>132.62799999999999</v>
      </c>
      <c r="G89" s="11">
        <v>63.840500000000006</v>
      </c>
      <c r="H89" s="11">
        <v>74.816561857601556</v>
      </c>
      <c r="I89" s="11">
        <v>204.94284000000002</v>
      </c>
      <c r="J89" s="11">
        <v>227.47559000000004</v>
      </c>
      <c r="K89" s="11">
        <v>0</v>
      </c>
      <c r="L89" s="11">
        <v>0</v>
      </c>
      <c r="M89" s="11">
        <v>423.26047513513515</v>
      </c>
      <c r="N89" s="11">
        <v>459.11215129302639</v>
      </c>
    </row>
    <row r="90" spans="1:15" x14ac:dyDescent="0.2">
      <c r="B90" s="13" t="s">
        <v>97</v>
      </c>
      <c r="C90" s="11">
        <v>21.849135135135132</v>
      </c>
      <c r="D90" s="11">
        <v>24.191999435424801</v>
      </c>
      <c r="E90" s="11">
        <v>137.95500000000001</v>
      </c>
      <c r="F90" s="11">
        <v>146.76</v>
      </c>
      <c r="G90" s="11">
        <v>65.456750000000014</v>
      </c>
      <c r="H90" s="11">
        <v>71.499499999999998</v>
      </c>
      <c r="I90" s="11">
        <v>203.04477272727271</v>
      </c>
      <c r="J90" s="11">
        <v>221.905</v>
      </c>
      <c r="K90" s="11">
        <v>0</v>
      </c>
      <c r="L90" s="11">
        <v>0</v>
      </c>
      <c r="M90" s="11">
        <v>428.30565786240788</v>
      </c>
      <c r="N90" s="11">
        <v>464.35649943542478</v>
      </c>
    </row>
    <row r="91" spans="1:15" x14ac:dyDescent="0.2">
      <c r="B91" s="13" t="s">
        <v>98</v>
      </c>
      <c r="C91" s="11">
        <v>24.320864864864866</v>
      </c>
      <c r="D91" s="11">
        <v>20.194839477539102</v>
      </c>
      <c r="E91" s="11">
        <v>71.441999999999993</v>
      </c>
      <c r="F91" s="11">
        <v>76.569000000000003</v>
      </c>
      <c r="G91" s="11">
        <v>65.456750000000014</v>
      </c>
      <c r="H91" s="11">
        <v>71.499499999999998</v>
      </c>
      <c r="I91" s="11">
        <v>199.42497</v>
      </c>
      <c r="J91" s="11">
        <v>265.37114000000003</v>
      </c>
      <c r="K91" s="11">
        <v>0</v>
      </c>
      <c r="L91" s="11">
        <v>0</v>
      </c>
      <c r="M91" s="11">
        <v>360.6445848648649</v>
      </c>
      <c r="N91" s="11">
        <v>433.63447947753912</v>
      </c>
    </row>
    <row r="92" spans="1:15" x14ac:dyDescent="0.2">
      <c r="B92" s="13" t="s">
        <v>99</v>
      </c>
      <c r="C92" s="11">
        <v>25.732651515151517</v>
      </c>
      <c r="D92" s="11">
        <v>20.610000610351602</v>
      </c>
      <c r="E92" s="11">
        <v>98.224999999999994</v>
      </c>
      <c r="F92" s="11">
        <v>107.55</v>
      </c>
      <c r="G92" s="11">
        <v>65.456750000000014</v>
      </c>
      <c r="H92" s="11">
        <v>71.499499999999998</v>
      </c>
      <c r="I92" s="11">
        <v>229.42875000000001</v>
      </c>
      <c r="J92" s="11">
        <v>239.13279</v>
      </c>
      <c r="K92" s="11">
        <v>0</v>
      </c>
      <c r="L92" s="11">
        <v>0</v>
      </c>
      <c r="M92" s="11">
        <v>418.84315151515153</v>
      </c>
      <c r="N92" s="11">
        <v>438.79229061035159</v>
      </c>
    </row>
    <row r="93" spans="1:15" x14ac:dyDescent="0.2">
      <c r="B93" s="13" t="s">
        <v>100</v>
      </c>
      <c r="C93" s="11">
        <v>24.647493243243247</v>
      </c>
      <c r="D93" s="11">
        <v>38.722499847412102</v>
      </c>
      <c r="E93" s="11">
        <v>125.209</v>
      </c>
      <c r="F93" s="11">
        <v>142.08000000000001</v>
      </c>
      <c r="G93" s="11">
        <v>53.720500000000001</v>
      </c>
      <c r="H93" s="11">
        <v>60.153625000000005</v>
      </c>
      <c r="I93" s="11">
        <v>172.73500000000001</v>
      </c>
      <c r="J93" s="11">
        <v>196.90825000000001</v>
      </c>
      <c r="K93" s="11">
        <v>0</v>
      </c>
      <c r="L93" s="11">
        <v>0</v>
      </c>
      <c r="M93" s="11">
        <v>376.31199324324325</v>
      </c>
      <c r="N93" s="11">
        <v>437.86437484741214</v>
      </c>
    </row>
    <row r="94" spans="1:15" x14ac:dyDescent="0.2">
      <c r="B94" s="13" t="s">
        <v>101</v>
      </c>
      <c r="C94" s="11">
        <v>21.849135135135132</v>
      </c>
      <c r="D94" s="11">
        <v>24.191999435424801</v>
      </c>
      <c r="E94" s="11">
        <v>80.608999999999995</v>
      </c>
      <c r="F94" s="11">
        <v>103.18</v>
      </c>
      <c r="G94" s="11">
        <v>54.478625000000008</v>
      </c>
      <c r="H94" s="11">
        <v>44.938807822859381</v>
      </c>
      <c r="I94" s="11">
        <v>172.84501</v>
      </c>
      <c r="J94" s="11">
        <v>198.11064000000002</v>
      </c>
      <c r="K94" s="11">
        <v>0</v>
      </c>
      <c r="L94" s="11">
        <v>0</v>
      </c>
      <c r="M94" s="11">
        <v>329.78177013513516</v>
      </c>
      <c r="N94" s="11">
        <v>370.42144725828422</v>
      </c>
    </row>
    <row r="95" spans="1:15" x14ac:dyDescent="0.2">
      <c r="B95" s="13" t="s">
        <v>102</v>
      </c>
      <c r="C95" s="11">
        <v>21.849135135135132</v>
      </c>
      <c r="D95" s="11">
        <v>24.191999435424801</v>
      </c>
      <c r="E95" s="11">
        <v>87.081009999999992</v>
      </c>
      <c r="F95" s="11">
        <v>106.27249999999999</v>
      </c>
      <c r="G95" s="11">
        <v>54.335249999999995</v>
      </c>
      <c r="H95" s="11">
        <v>52.730311857601563</v>
      </c>
      <c r="I95" s="11">
        <v>177.82633999999999</v>
      </c>
      <c r="J95" s="11">
        <v>194.20818</v>
      </c>
      <c r="K95" s="11">
        <v>0</v>
      </c>
      <c r="L95" s="11">
        <v>0</v>
      </c>
      <c r="M95" s="11">
        <v>341.09173513513508</v>
      </c>
      <c r="N95" s="11">
        <v>377.40299129302639</v>
      </c>
    </row>
    <row r="96" spans="1:15" x14ac:dyDescent="0.2">
      <c r="B96" s="13" t="s">
        <v>103</v>
      </c>
      <c r="C96" s="11">
        <v>21.849135135135132</v>
      </c>
      <c r="D96" s="11">
        <v>24.191999435424801</v>
      </c>
      <c r="E96" s="11">
        <v>75.703999999999994</v>
      </c>
      <c r="F96" s="11">
        <v>87.06</v>
      </c>
      <c r="G96" s="11">
        <v>54.607375000000005</v>
      </c>
      <c r="H96" s="11">
        <v>59.282780607601559</v>
      </c>
      <c r="I96" s="11">
        <v>182.19585999999998</v>
      </c>
      <c r="J96" s="11">
        <v>207.65835000000001</v>
      </c>
      <c r="K96" s="11">
        <v>0</v>
      </c>
      <c r="L96" s="11">
        <v>0</v>
      </c>
      <c r="M96" s="11">
        <v>334.35637013513508</v>
      </c>
      <c r="N96" s="11">
        <v>378.19313004302637</v>
      </c>
    </row>
    <row r="97" spans="1:15" x14ac:dyDescent="0.2">
      <c r="B97" s="13" t="s">
        <v>104</v>
      </c>
      <c r="C97" s="11">
        <v>27.691675675675672</v>
      </c>
      <c r="D97" s="11">
        <v>24.961000442504901</v>
      </c>
      <c r="E97" s="11">
        <v>81.614000000000004</v>
      </c>
      <c r="F97" s="11">
        <v>97.349000000000004</v>
      </c>
      <c r="G97" s="11">
        <v>47.205500000000008</v>
      </c>
      <c r="H97" s="11">
        <v>53.783625000000001</v>
      </c>
      <c r="I97" s="11">
        <v>201.29320999999999</v>
      </c>
      <c r="J97" s="11">
        <v>226.36777000000001</v>
      </c>
      <c r="K97" s="11">
        <v>0</v>
      </c>
      <c r="L97" s="11">
        <v>0</v>
      </c>
      <c r="M97" s="11">
        <v>357.80438567567569</v>
      </c>
      <c r="N97" s="11">
        <v>402.46139544250491</v>
      </c>
    </row>
    <row r="98" spans="1:15" x14ac:dyDescent="0.2">
      <c r="B98" s="13" t="s">
        <v>105</v>
      </c>
      <c r="C98" s="11">
        <v>21.205891891891895</v>
      </c>
      <c r="D98" s="11">
        <v>21.145</v>
      </c>
      <c r="E98" s="11">
        <v>82</v>
      </c>
      <c r="F98" s="11">
        <v>93.75</v>
      </c>
      <c r="G98" s="11">
        <v>54.93</v>
      </c>
      <c r="H98" s="11">
        <v>57.05</v>
      </c>
      <c r="I98" s="11">
        <v>169.83228</v>
      </c>
      <c r="J98" s="11">
        <v>235.46965</v>
      </c>
      <c r="K98" s="11">
        <v>0</v>
      </c>
      <c r="L98" s="11">
        <v>0</v>
      </c>
      <c r="M98" s="11">
        <v>327.96817189189187</v>
      </c>
      <c r="N98" s="11">
        <v>407.41464999999999</v>
      </c>
    </row>
    <row r="99" spans="1:15" x14ac:dyDescent="0.2">
      <c r="B99" s="13" t="s">
        <v>106</v>
      </c>
      <c r="C99" s="11">
        <v>18.576924242424241</v>
      </c>
      <c r="D99" s="11">
        <v>15.9575004577637</v>
      </c>
      <c r="E99" s="11">
        <v>92.933279999999996</v>
      </c>
      <c r="F99" s="11">
        <v>105.01264999999999</v>
      </c>
      <c r="G99" s="11">
        <v>52.108249999999991</v>
      </c>
      <c r="H99" s="11">
        <v>50.756999999999991</v>
      </c>
      <c r="I99" s="11">
        <v>199.01967000000002</v>
      </c>
      <c r="J99" s="11">
        <v>232.85642999999999</v>
      </c>
      <c r="K99" s="11">
        <v>0</v>
      </c>
      <c r="L99" s="11">
        <v>0</v>
      </c>
      <c r="M99" s="11">
        <v>362.63812424242428</v>
      </c>
      <c r="N99" s="11">
        <v>404.58358045776367</v>
      </c>
    </row>
    <row r="100" spans="1:15" x14ac:dyDescent="0.2">
      <c r="B100" s="13" t="s">
        <v>107</v>
      </c>
      <c r="C100" s="11">
        <v>27.36007</v>
      </c>
      <c r="D100" s="11">
        <v>31.325969696044901</v>
      </c>
      <c r="E100" s="11">
        <v>135.904</v>
      </c>
      <c r="F100" s="11">
        <v>135.90432999999999</v>
      </c>
      <c r="G100" s="11">
        <v>60.395499999999998</v>
      </c>
      <c r="H100" s="11">
        <v>64.46050000000001</v>
      </c>
      <c r="I100" s="11">
        <v>185.28</v>
      </c>
      <c r="J100" s="11">
        <v>209.405</v>
      </c>
      <c r="K100" s="11">
        <v>0</v>
      </c>
      <c r="L100" s="11">
        <v>0</v>
      </c>
      <c r="M100" s="11">
        <v>408.93957</v>
      </c>
      <c r="N100" s="11">
        <v>441.09579969604488</v>
      </c>
    </row>
    <row r="101" spans="1:15" x14ac:dyDescent="0.2">
      <c r="B101" s="13"/>
      <c r="C101" s="13"/>
      <c r="D101" s="13"/>
      <c r="E101" s="13"/>
      <c r="F101" s="13"/>
      <c r="G101" s="11"/>
      <c r="H101" s="11"/>
      <c r="I101" s="13"/>
      <c r="J101" s="13"/>
      <c r="K101" s="13"/>
      <c r="L101" s="13"/>
      <c r="M101" s="11"/>
      <c r="N101" s="11"/>
    </row>
    <row r="102" spans="1:15" x14ac:dyDescent="0.2">
      <c r="A102" s="14" t="s">
        <v>108</v>
      </c>
      <c r="B102" s="13" t="s">
        <v>109</v>
      </c>
      <c r="C102" s="11">
        <v>25.67681081081081</v>
      </c>
      <c r="D102" s="11">
        <v>22.222000000000001</v>
      </c>
      <c r="E102" s="11">
        <v>98.134</v>
      </c>
      <c r="F102" s="11">
        <v>102.16800000000001</v>
      </c>
      <c r="G102" s="11">
        <v>51.71</v>
      </c>
      <c r="H102" s="11">
        <v>54.786875000000009</v>
      </c>
      <c r="I102" s="11">
        <v>177.14311999999998</v>
      </c>
      <c r="J102" s="11">
        <v>214.29561999999999</v>
      </c>
      <c r="K102" s="11">
        <v>0</v>
      </c>
      <c r="L102" s="11">
        <v>0</v>
      </c>
      <c r="M102" s="11">
        <v>352.66393081081083</v>
      </c>
      <c r="N102" s="11">
        <v>393.47249499999998</v>
      </c>
    </row>
    <row r="103" spans="1:15" x14ac:dyDescent="0.2">
      <c r="B103" s="13" t="s">
        <v>110</v>
      </c>
      <c r="C103" s="11">
        <v>18.568243243243245</v>
      </c>
      <c r="D103" s="11">
        <v>17.367000000000001</v>
      </c>
      <c r="E103" s="11">
        <v>67.965000000000003</v>
      </c>
      <c r="F103" s="11">
        <v>84.129000000000005</v>
      </c>
      <c r="G103" s="11">
        <v>53.167999999999999</v>
      </c>
      <c r="H103" s="11">
        <v>50.342728190234375</v>
      </c>
      <c r="I103" s="11">
        <v>167.91579000000002</v>
      </c>
      <c r="J103" s="11">
        <v>177.17207000000002</v>
      </c>
      <c r="K103" s="11">
        <v>0</v>
      </c>
      <c r="L103" s="11">
        <v>0</v>
      </c>
      <c r="M103" s="11">
        <v>307.61703324324327</v>
      </c>
      <c r="N103" s="11">
        <v>329.01079819023437</v>
      </c>
    </row>
    <row r="104" spans="1:15" x14ac:dyDescent="0.2">
      <c r="B104" s="13" t="s">
        <v>111</v>
      </c>
      <c r="C104" s="11">
        <v>14.505203883495145</v>
      </c>
      <c r="D104" s="11">
        <v>18.69700050354</v>
      </c>
      <c r="E104" s="11">
        <v>77.914000000000001</v>
      </c>
      <c r="F104" s="11">
        <v>98.554000000000002</v>
      </c>
      <c r="G104" s="11">
        <v>39.642874999999997</v>
      </c>
      <c r="H104" s="11">
        <v>39.642874999999997</v>
      </c>
      <c r="I104" s="11">
        <v>168.24775</v>
      </c>
      <c r="J104" s="11">
        <v>206.89599999999999</v>
      </c>
      <c r="K104" s="11">
        <v>0</v>
      </c>
      <c r="L104" s="11">
        <v>0</v>
      </c>
      <c r="M104" s="11">
        <v>300.30982888349513</v>
      </c>
      <c r="N104" s="11">
        <v>363.78987550353997</v>
      </c>
    </row>
    <row r="105" spans="1:15" x14ac:dyDescent="0.2">
      <c r="B105" s="13" t="s">
        <v>112</v>
      </c>
      <c r="C105" s="11">
        <v>14.199692307692308</v>
      </c>
      <c r="D105" s="11">
        <v>15.964</v>
      </c>
      <c r="E105" s="11">
        <v>101.03400000000001</v>
      </c>
      <c r="F105" s="11">
        <v>111.13800000000001</v>
      </c>
      <c r="G105" s="11">
        <v>58.969250000000009</v>
      </c>
      <c r="H105" s="11">
        <v>59.812999999999995</v>
      </c>
      <c r="I105" s="11">
        <v>181.28876</v>
      </c>
      <c r="J105" s="11">
        <v>221.14518999999999</v>
      </c>
      <c r="K105" s="11">
        <v>0</v>
      </c>
      <c r="L105" s="11">
        <v>0</v>
      </c>
      <c r="M105" s="11">
        <v>355.49170230769232</v>
      </c>
      <c r="N105" s="11">
        <v>408.06018999999998</v>
      </c>
    </row>
    <row r="106" spans="1:15" ht="12.75" customHeight="1" x14ac:dyDescent="0.2">
      <c r="B106" s="13" t="s">
        <v>113</v>
      </c>
      <c r="C106" s="11">
        <v>19.890864864864866</v>
      </c>
      <c r="D106" s="11">
        <v>16.527559280395501</v>
      </c>
      <c r="E106" s="11">
        <v>86.045000000000002</v>
      </c>
      <c r="F106" s="11">
        <v>92.504999999999995</v>
      </c>
      <c r="G106" s="11">
        <v>51.908000000000001</v>
      </c>
      <c r="H106" s="11">
        <v>46.957999999999998</v>
      </c>
      <c r="I106" s="11">
        <v>223.88001929999999</v>
      </c>
      <c r="J106" s="11">
        <v>244.6275</v>
      </c>
      <c r="K106" s="11">
        <v>0</v>
      </c>
      <c r="L106" s="11">
        <v>0</v>
      </c>
      <c r="M106" s="11">
        <v>381.7238841648649</v>
      </c>
      <c r="N106" s="11">
        <v>400.61805928039553</v>
      </c>
    </row>
    <row r="107" spans="1:15" x14ac:dyDescent="0.2">
      <c r="B107" s="13"/>
      <c r="C107" s="13"/>
      <c r="D107" s="13"/>
      <c r="E107" s="13"/>
      <c r="F107" s="13"/>
      <c r="G107" s="11"/>
      <c r="H107" s="11"/>
      <c r="I107" s="13"/>
      <c r="J107" s="13"/>
      <c r="K107" s="13"/>
      <c r="L107" s="13"/>
      <c r="M107" s="11"/>
      <c r="N107" s="11"/>
      <c r="O107" s="13"/>
    </row>
    <row r="108" spans="1:15" x14ac:dyDescent="0.2">
      <c r="A108" s="14" t="s">
        <v>114</v>
      </c>
      <c r="B108" s="13" t="s">
        <v>115</v>
      </c>
      <c r="C108" s="11">
        <v>22.221226031989275</v>
      </c>
      <c r="D108" s="11">
        <v>31.992000579833999</v>
      </c>
      <c r="E108" s="11">
        <v>110.63249999999999</v>
      </c>
      <c r="F108" s="11">
        <v>120.1575</v>
      </c>
      <c r="G108" s="11">
        <v>65.456750000000014</v>
      </c>
      <c r="H108" s="11">
        <v>71.499499999999998</v>
      </c>
      <c r="I108" s="11">
        <v>217.03815</v>
      </c>
      <c r="J108" s="11">
        <v>267.64853999999997</v>
      </c>
      <c r="K108" s="11">
        <v>0</v>
      </c>
      <c r="L108" s="11">
        <v>0</v>
      </c>
      <c r="M108" s="11">
        <v>415.34862603198928</v>
      </c>
      <c r="N108" s="11">
        <v>491.29754057983399</v>
      </c>
    </row>
    <row r="109" spans="1:15" x14ac:dyDescent="0.2">
      <c r="B109" s="13" t="s">
        <v>116</v>
      </c>
      <c r="C109" s="11">
        <v>33.790810810810811</v>
      </c>
      <c r="D109" s="11">
        <v>33.700000762939503</v>
      </c>
      <c r="E109" s="11">
        <v>101.142</v>
      </c>
      <c r="F109" s="11">
        <v>119.637</v>
      </c>
      <c r="G109" s="11">
        <v>65.456750000000014</v>
      </c>
      <c r="H109" s="11">
        <v>71.499499999999998</v>
      </c>
      <c r="I109" s="11">
        <v>176.54289</v>
      </c>
      <c r="J109" s="11">
        <v>243.20509000000001</v>
      </c>
      <c r="K109" s="11">
        <v>0</v>
      </c>
      <c r="L109" s="11">
        <v>0</v>
      </c>
      <c r="M109" s="11">
        <v>376.93245081081079</v>
      </c>
      <c r="N109" s="11">
        <v>468.04159076293956</v>
      </c>
    </row>
    <row r="110" spans="1:15" x14ac:dyDescent="0.2">
      <c r="B110" s="13" t="s">
        <v>117</v>
      </c>
      <c r="C110" s="11">
        <v>14.159675675675675</v>
      </c>
      <c r="D110" s="11">
        <v>11.991000175476101</v>
      </c>
      <c r="E110" s="11">
        <v>94.054000000000002</v>
      </c>
      <c r="F110" s="11">
        <v>102.51900000000001</v>
      </c>
      <c r="G110" s="11">
        <v>65.456750000000014</v>
      </c>
      <c r="H110" s="11">
        <v>71.499499999999998</v>
      </c>
      <c r="I110" s="11">
        <v>216.98218</v>
      </c>
      <c r="J110" s="11">
        <v>270.19228000000004</v>
      </c>
      <c r="K110" s="11">
        <v>0</v>
      </c>
      <c r="L110" s="11">
        <v>0</v>
      </c>
      <c r="M110" s="11">
        <v>390.65260567567566</v>
      </c>
      <c r="N110" s="11">
        <v>456.20178017547613</v>
      </c>
    </row>
    <row r="111" spans="1:15" x14ac:dyDescent="0.2">
      <c r="B111" s="13" t="s">
        <v>118</v>
      </c>
      <c r="C111" s="11">
        <v>20.186</v>
      </c>
      <c r="D111" s="11">
        <v>21.25</v>
      </c>
      <c r="E111" s="11">
        <v>114.874</v>
      </c>
      <c r="F111" s="11">
        <v>114.874</v>
      </c>
      <c r="G111" s="11">
        <v>31.205500000000004</v>
      </c>
      <c r="H111" s="11">
        <v>44.752374999999994</v>
      </c>
      <c r="I111" s="11">
        <v>223.88</v>
      </c>
      <c r="J111" s="11">
        <v>226.77500000000001</v>
      </c>
      <c r="K111" s="11">
        <v>0</v>
      </c>
      <c r="L111" s="11">
        <v>0</v>
      </c>
      <c r="M111" s="11">
        <v>390.14549999999997</v>
      </c>
      <c r="N111" s="11">
        <v>407.65137500000003</v>
      </c>
    </row>
    <row r="112" spans="1:15" x14ac:dyDescent="0.2">
      <c r="B112" s="13" t="s">
        <v>119</v>
      </c>
      <c r="C112" s="11">
        <v>22.221226031989275</v>
      </c>
      <c r="D112" s="11">
        <v>31.992000579833999</v>
      </c>
      <c r="E112" s="11">
        <v>96.28</v>
      </c>
      <c r="F112" s="11">
        <v>109.961</v>
      </c>
      <c r="G112" s="11">
        <v>65.456750000000014</v>
      </c>
      <c r="H112" s="11">
        <v>71.499499999999998</v>
      </c>
      <c r="I112" s="11">
        <v>173.89332999554961</v>
      </c>
      <c r="J112" s="11">
        <v>207.01046395193592</v>
      </c>
      <c r="K112" s="11">
        <v>0</v>
      </c>
      <c r="L112" s="11">
        <v>0</v>
      </c>
      <c r="M112" s="11">
        <v>357.8513060275389</v>
      </c>
      <c r="N112" s="11">
        <v>420.4629645317699</v>
      </c>
    </row>
    <row r="113" spans="2:14" x14ac:dyDescent="0.2">
      <c r="B113" s="13" t="s">
        <v>120</v>
      </c>
      <c r="C113" s="11">
        <v>33.790810810810811</v>
      </c>
      <c r="D113" s="11">
        <v>33.700000762939503</v>
      </c>
      <c r="E113" s="11">
        <v>119.499</v>
      </c>
      <c r="F113" s="11">
        <v>158.15</v>
      </c>
      <c r="G113" s="11">
        <v>65.456750000000014</v>
      </c>
      <c r="H113" s="11">
        <v>71.499499999999998</v>
      </c>
      <c r="I113" s="11">
        <v>164.43985999999998</v>
      </c>
      <c r="J113" s="11">
        <v>171.84333999999998</v>
      </c>
      <c r="K113" s="11">
        <v>0</v>
      </c>
      <c r="L113" s="11">
        <v>0</v>
      </c>
      <c r="M113" s="11">
        <v>383.18642081081077</v>
      </c>
      <c r="N113" s="11">
        <v>435.19284076293945</v>
      </c>
    </row>
    <row r="114" spans="2:14" x14ac:dyDescent="0.2">
      <c r="B114" s="13" t="s">
        <v>121</v>
      </c>
      <c r="C114" s="11">
        <v>33.790810810810811</v>
      </c>
      <c r="D114" s="11">
        <v>33.700000762939503</v>
      </c>
      <c r="E114" s="11">
        <v>67.313000000000002</v>
      </c>
      <c r="F114" s="11">
        <v>67.313000000000002</v>
      </c>
      <c r="G114" s="11">
        <v>63.840500000000006</v>
      </c>
      <c r="H114" s="11">
        <v>74.816561857601556</v>
      </c>
      <c r="I114" s="11">
        <v>199.85149999999999</v>
      </c>
      <c r="J114" s="11">
        <v>215.66785000000002</v>
      </c>
      <c r="K114" s="11">
        <v>0</v>
      </c>
      <c r="L114" s="11">
        <v>0</v>
      </c>
      <c r="M114" s="11">
        <v>364.79581081081079</v>
      </c>
      <c r="N114" s="11">
        <v>391.49741262054107</v>
      </c>
    </row>
    <row r="115" spans="2:14" x14ac:dyDescent="0.2">
      <c r="B115" s="13" t="s">
        <v>122</v>
      </c>
      <c r="C115" s="11">
        <v>17.196052631578947</v>
      </c>
      <c r="D115" s="11">
        <v>14.72</v>
      </c>
      <c r="E115" s="11">
        <v>74.38</v>
      </c>
      <c r="F115" s="11">
        <v>107.307</v>
      </c>
      <c r="G115" s="11">
        <v>63.840500000000006</v>
      </c>
      <c r="H115" s="11">
        <v>74.816561857601556</v>
      </c>
      <c r="I115" s="11">
        <v>185.13525000000001</v>
      </c>
      <c r="J115" s="11">
        <v>257.34234000000004</v>
      </c>
      <c r="K115" s="11">
        <v>0</v>
      </c>
      <c r="L115" s="11">
        <v>0</v>
      </c>
      <c r="M115" s="11">
        <v>340.55180263157899</v>
      </c>
      <c r="N115" s="11">
        <v>454.18590185760161</v>
      </c>
    </row>
    <row r="116" spans="2:14" x14ac:dyDescent="0.2">
      <c r="B116" s="13" t="s">
        <v>123</v>
      </c>
      <c r="C116" s="11">
        <v>10.590263157894737</v>
      </c>
      <c r="D116" s="11">
        <v>9.23</v>
      </c>
      <c r="E116" s="11">
        <v>83.176000000000002</v>
      </c>
      <c r="F116" s="11">
        <v>106.634</v>
      </c>
      <c r="G116" s="11">
        <v>47.820999999999998</v>
      </c>
      <c r="H116" s="11">
        <v>51.591124999999998</v>
      </c>
      <c r="I116" s="11">
        <v>0</v>
      </c>
      <c r="J116" s="11">
        <v>0</v>
      </c>
      <c r="K116" s="11">
        <v>187.86324578172079</v>
      </c>
      <c r="L116" s="11">
        <v>216.36336897258946</v>
      </c>
      <c r="M116" s="11">
        <v>329.45050893961553</v>
      </c>
      <c r="N116" s="11">
        <v>383.81849397258947</v>
      </c>
    </row>
    <row r="117" spans="2:14" x14ac:dyDescent="0.2">
      <c r="B117" s="13" t="s">
        <v>124</v>
      </c>
      <c r="C117" s="11">
        <v>19.113592233009708</v>
      </c>
      <c r="D117" s="11">
        <v>21.2040004730225</v>
      </c>
      <c r="E117" s="11">
        <v>63.829000000000001</v>
      </c>
      <c r="F117" s="11">
        <v>74.040999999999997</v>
      </c>
      <c r="G117" s="11">
        <v>46.508000000000003</v>
      </c>
      <c r="H117" s="11">
        <v>47.928104183890625</v>
      </c>
      <c r="I117" s="11">
        <v>181.54544999999999</v>
      </c>
      <c r="J117" s="11">
        <v>209.85468999999998</v>
      </c>
      <c r="K117" s="11">
        <v>0</v>
      </c>
      <c r="L117" s="11">
        <v>0</v>
      </c>
      <c r="M117" s="11">
        <v>310.99604223300969</v>
      </c>
      <c r="N117" s="11">
        <v>353.0277946569131</v>
      </c>
    </row>
    <row r="118" spans="2:14" x14ac:dyDescent="0.2">
      <c r="B118" s="13" t="s">
        <v>125</v>
      </c>
      <c r="C118" s="11">
        <v>14.159675675675675</v>
      </c>
      <c r="D118" s="11">
        <v>11.991000175476101</v>
      </c>
      <c r="E118" s="11">
        <v>68.372</v>
      </c>
      <c r="F118" s="11">
        <v>82.715000000000003</v>
      </c>
      <c r="G118" s="11">
        <v>57.71050000000001</v>
      </c>
      <c r="H118" s="11">
        <v>51.956125000000007</v>
      </c>
      <c r="I118" s="11">
        <v>186.245</v>
      </c>
      <c r="J118" s="11">
        <v>228.9366</v>
      </c>
      <c r="K118" s="11">
        <v>0</v>
      </c>
      <c r="L118" s="11">
        <v>0</v>
      </c>
      <c r="M118" s="11">
        <v>326.4871756756757</v>
      </c>
      <c r="N118" s="11">
        <v>375.59872517547615</v>
      </c>
    </row>
    <row r="119" spans="2:14" x14ac:dyDescent="0.2">
      <c r="B119" s="13" t="s">
        <v>126</v>
      </c>
      <c r="C119" s="11">
        <v>12.02921052631579</v>
      </c>
      <c r="D119" s="11">
        <v>12.32</v>
      </c>
      <c r="E119" s="11">
        <v>58.255000000000003</v>
      </c>
      <c r="F119" s="11">
        <v>72.004999999999995</v>
      </c>
      <c r="G119" s="11">
        <v>46.50674999999999</v>
      </c>
      <c r="H119" s="11">
        <v>49.133117633031254</v>
      </c>
      <c r="I119" s="11">
        <v>178.7373</v>
      </c>
      <c r="J119" s="11">
        <v>187.95305000000002</v>
      </c>
      <c r="K119" s="11">
        <v>0</v>
      </c>
      <c r="L119" s="11">
        <v>0</v>
      </c>
      <c r="M119" s="11">
        <v>295.52826052631576</v>
      </c>
      <c r="N119" s="11">
        <v>321.41116763303125</v>
      </c>
    </row>
    <row r="120" spans="2:14" x14ac:dyDescent="0.2">
      <c r="B120" s="13" t="s">
        <v>127</v>
      </c>
      <c r="C120" s="11">
        <v>23.525029871977239</v>
      </c>
      <c r="D120" s="11">
        <v>27.363000869751001</v>
      </c>
      <c r="E120" s="11">
        <v>67.515000000000001</v>
      </c>
      <c r="F120" s="11">
        <v>91.575999999999993</v>
      </c>
      <c r="G120" s="11">
        <v>65.456750000000014</v>
      </c>
      <c r="H120" s="11">
        <v>71.499499999999998</v>
      </c>
      <c r="I120" s="11">
        <v>170.93044999999998</v>
      </c>
      <c r="J120" s="11">
        <v>196.56470999999999</v>
      </c>
      <c r="K120" s="11">
        <v>0</v>
      </c>
      <c r="L120" s="11">
        <v>0</v>
      </c>
      <c r="M120" s="11">
        <v>327.42722987197726</v>
      </c>
      <c r="N120" s="11">
        <v>387.003210869751</v>
      </c>
    </row>
    <row r="121" spans="2:14" x14ac:dyDescent="0.2">
      <c r="B121" s="13" t="s">
        <v>128</v>
      </c>
      <c r="C121" s="11">
        <v>16.149459459459461</v>
      </c>
      <c r="D121" s="11">
        <v>18.875080108642599</v>
      </c>
      <c r="E121" s="11">
        <v>127.173</v>
      </c>
      <c r="F121" s="11">
        <v>148.80000000000001</v>
      </c>
      <c r="G121" s="11">
        <v>65.456750000000014</v>
      </c>
      <c r="H121" s="11">
        <v>71.499499999999998</v>
      </c>
      <c r="I121" s="11">
        <v>217.03815</v>
      </c>
      <c r="J121" s="11">
        <v>267.64853999999997</v>
      </c>
      <c r="K121" s="11">
        <v>0</v>
      </c>
      <c r="L121" s="11">
        <v>0</v>
      </c>
      <c r="M121" s="11">
        <v>425.81735945945945</v>
      </c>
      <c r="N121" s="11">
        <v>506.82312010864257</v>
      </c>
    </row>
    <row r="122" spans="2:14" x14ac:dyDescent="0.2">
      <c r="B122" s="13" t="s">
        <v>129</v>
      </c>
      <c r="C122" s="11">
        <v>21.491324324324324</v>
      </c>
      <c r="D122" s="11">
        <v>22.686000823974599</v>
      </c>
      <c r="E122" s="11">
        <v>49.198</v>
      </c>
      <c r="F122" s="11">
        <v>53.485999999999997</v>
      </c>
      <c r="G122" s="11">
        <v>47.575749999999999</v>
      </c>
      <c r="H122" s="11">
        <v>48.320124999999997</v>
      </c>
      <c r="I122" s="11">
        <v>205.69553999999999</v>
      </c>
      <c r="J122" s="11">
        <v>250.85754</v>
      </c>
      <c r="K122" s="11">
        <v>0</v>
      </c>
      <c r="L122" s="11">
        <v>0</v>
      </c>
      <c r="M122" s="11">
        <v>323.9606143243243</v>
      </c>
      <c r="N122" s="11">
        <v>375.34966582397459</v>
      </c>
    </row>
    <row r="123" spans="2:14" x14ac:dyDescent="0.2">
      <c r="B123" s="13" t="s">
        <v>130</v>
      </c>
      <c r="C123" s="11">
        <v>6.36</v>
      </c>
      <c r="D123" s="11">
        <v>9.3249999999999993</v>
      </c>
      <c r="E123" s="11">
        <v>58.478999999999999</v>
      </c>
      <c r="F123" s="11">
        <v>67.150999999999996</v>
      </c>
      <c r="G123" s="11">
        <v>65.456750000000014</v>
      </c>
      <c r="H123" s="11">
        <v>71.499499999999998</v>
      </c>
      <c r="I123" s="11">
        <v>210.03804</v>
      </c>
      <c r="J123" s="11">
        <v>211.80785</v>
      </c>
      <c r="K123" s="11">
        <v>0</v>
      </c>
      <c r="L123" s="11">
        <v>0</v>
      </c>
      <c r="M123" s="11">
        <v>340.33379000000002</v>
      </c>
      <c r="N123" s="11">
        <v>359.78335000000004</v>
      </c>
    </row>
    <row r="124" spans="2:14" x14ac:dyDescent="0.2">
      <c r="B124" s="13" t="s">
        <v>131</v>
      </c>
      <c r="C124" s="11">
        <v>27.144918918918918</v>
      </c>
      <c r="D124" s="11">
        <v>20.586000442504901</v>
      </c>
      <c r="E124" s="11">
        <v>88.838999999999999</v>
      </c>
      <c r="F124" s="11">
        <v>100.45</v>
      </c>
      <c r="G124" s="11">
        <v>65.456750000000014</v>
      </c>
      <c r="H124" s="11">
        <v>71.499499999999998</v>
      </c>
      <c r="I124" s="11">
        <v>0</v>
      </c>
      <c r="J124" s="11">
        <v>0</v>
      </c>
      <c r="K124" s="11">
        <v>187.86324578172079</v>
      </c>
      <c r="L124" s="11">
        <v>216.36336897258946</v>
      </c>
      <c r="M124" s="11">
        <v>369.30391470063972</v>
      </c>
      <c r="N124" s="11">
        <v>408.89886941509434</v>
      </c>
    </row>
    <row r="125" spans="2:14" x14ac:dyDescent="0.2">
      <c r="B125" s="13" t="s">
        <v>132</v>
      </c>
      <c r="C125" s="11">
        <v>17.196052631578947</v>
      </c>
      <c r="D125" s="11">
        <v>14.72</v>
      </c>
      <c r="E125" s="11">
        <v>96.805000000000007</v>
      </c>
      <c r="F125" s="11">
        <v>121.15600000000001</v>
      </c>
      <c r="G125" s="11">
        <v>46.50674999999999</v>
      </c>
      <c r="H125" s="11">
        <v>49.133117633031254</v>
      </c>
      <c r="I125" s="11">
        <v>195.49742000000001</v>
      </c>
      <c r="J125" s="11">
        <v>259.76062999999999</v>
      </c>
      <c r="K125" s="11">
        <v>0</v>
      </c>
      <c r="L125" s="11">
        <v>0</v>
      </c>
      <c r="M125" s="11">
        <v>356.00522263157893</v>
      </c>
      <c r="N125" s="11">
        <v>444.76974763303122</v>
      </c>
    </row>
    <row r="126" spans="2:14" x14ac:dyDescent="0.2">
      <c r="B126" s="13" t="s">
        <v>133</v>
      </c>
      <c r="C126" s="11">
        <v>12.935810810810811</v>
      </c>
      <c r="D126" s="11">
        <v>12.7250003814697</v>
      </c>
      <c r="E126" s="11">
        <v>54.932000000000002</v>
      </c>
      <c r="F126" s="11">
        <v>71.721000000000004</v>
      </c>
      <c r="G126" s="11">
        <v>58.0505</v>
      </c>
      <c r="H126" s="11">
        <v>72.406561857601574</v>
      </c>
      <c r="I126" s="11">
        <v>0</v>
      </c>
      <c r="J126" s="11">
        <v>0</v>
      </c>
      <c r="K126" s="11">
        <v>187.86324578172079</v>
      </c>
      <c r="L126" s="11">
        <v>216.36336897258946</v>
      </c>
      <c r="M126" s="11">
        <v>313.78155659253162</v>
      </c>
      <c r="N126" s="11">
        <v>373.21593121166075</v>
      </c>
    </row>
    <row r="127" spans="2:14" x14ac:dyDescent="0.2">
      <c r="B127" s="13" t="s">
        <v>134</v>
      </c>
      <c r="C127" s="11">
        <v>9.1505405405405398</v>
      </c>
      <c r="D127" s="11">
        <v>12.199999809265099</v>
      </c>
      <c r="E127" s="11">
        <v>82.522999999999996</v>
      </c>
      <c r="F127" s="11">
        <v>101.96599999999999</v>
      </c>
      <c r="G127" s="11">
        <v>63.840500000000006</v>
      </c>
      <c r="H127" s="11">
        <v>74.816561857601556</v>
      </c>
      <c r="I127" s="11">
        <v>199.85149999999999</v>
      </c>
      <c r="J127" s="11">
        <v>215.66785000000002</v>
      </c>
      <c r="K127" s="11">
        <v>0</v>
      </c>
      <c r="L127" s="11">
        <v>0</v>
      </c>
      <c r="M127" s="11">
        <v>355.36554054054051</v>
      </c>
      <c r="N127" s="11">
        <v>404.65041166686666</v>
      </c>
    </row>
    <row r="128" spans="2:14" x14ac:dyDescent="0.2">
      <c r="B128" s="13" t="s">
        <v>135</v>
      </c>
      <c r="C128" s="11">
        <v>16.93345945945946</v>
      </c>
      <c r="D128" s="11">
        <v>15.3520002365112</v>
      </c>
      <c r="E128" s="11">
        <v>77.322999999999993</v>
      </c>
      <c r="F128" s="11">
        <v>94.356999999999999</v>
      </c>
      <c r="G128" s="11">
        <v>65.456750000000014</v>
      </c>
      <c r="H128" s="11">
        <v>71.499499999999998</v>
      </c>
      <c r="I128" s="11">
        <v>183.47702380952381</v>
      </c>
      <c r="J128" s="11">
        <v>226.54672619047622</v>
      </c>
      <c r="K128" s="11">
        <v>0</v>
      </c>
      <c r="L128" s="11">
        <v>0</v>
      </c>
      <c r="M128" s="11">
        <v>343.19023326898326</v>
      </c>
      <c r="N128" s="11">
        <v>407.75522642698741</v>
      </c>
    </row>
    <row r="129" spans="1:14" x14ac:dyDescent="0.2">
      <c r="B129" s="13" t="s">
        <v>136</v>
      </c>
      <c r="C129" s="11">
        <v>23.351422815533979</v>
      </c>
      <c r="D129" s="11">
        <v>19.906000137329102</v>
      </c>
      <c r="E129" s="11">
        <v>91.263999999999996</v>
      </c>
      <c r="F129" s="11">
        <v>114.864</v>
      </c>
      <c r="G129" s="11">
        <v>48.495500000000007</v>
      </c>
      <c r="H129" s="11">
        <v>63.477312499999996</v>
      </c>
      <c r="I129" s="11">
        <v>219.26922999999999</v>
      </c>
      <c r="J129" s="11">
        <v>269.84487999999999</v>
      </c>
      <c r="K129" s="11">
        <v>0</v>
      </c>
      <c r="L129" s="11">
        <v>0</v>
      </c>
      <c r="M129" s="11">
        <v>382.38015281553396</v>
      </c>
      <c r="N129" s="11">
        <v>468.09219263732911</v>
      </c>
    </row>
    <row r="130" spans="1:14" x14ac:dyDescent="0.2">
      <c r="B130" s="13" t="s">
        <v>137</v>
      </c>
      <c r="C130" s="11">
        <v>14.369932038834952</v>
      </c>
      <c r="D130" s="11">
        <v>15.029000282287599</v>
      </c>
      <c r="E130" s="11">
        <v>76.867000000000004</v>
      </c>
      <c r="F130" s="11">
        <v>78.481999999999999</v>
      </c>
      <c r="G130" s="11">
        <v>56.073</v>
      </c>
      <c r="H130" s="11">
        <v>55.496312500000002</v>
      </c>
      <c r="I130" s="11">
        <v>216.98218</v>
      </c>
      <c r="J130" s="11">
        <v>270.19228000000004</v>
      </c>
      <c r="K130" s="11">
        <v>0</v>
      </c>
      <c r="L130" s="11">
        <v>0</v>
      </c>
      <c r="M130" s="11">
        <v>364.29211203883494</v>
      </c>
      <c r="N130" s="11">
        <v>419.19959278228765</v>
      </c>
    </row>
    <row r="131" spans="1:14" x14ac:dyDescent="0.2">
      <c r="B131" s="13" t="s">
        <v>138</v>
      </c>
      <c r="C131" s="11">
        <v>23.020770270270269</v>
      </c>
      <c r="D131" s="11">
        <v>29.906999588012699</v>
      </c>
      <c r="E131" s="11">
        <v>88.037999999999997</v>
      </c>
      <c r="F131" s="11">
        <v>92.757000000000005</v>
      </c>
      <c r="G131" s="11">
        <v>63.840500000000006</v>
      </c>
      <c r="H131" s="11">
        <v>74.816561857601556</v>
      </c>
      <c r="I131" s="11">
        <v>216.98218</v>
      </c>
      <c r="J131" s="11">
        <v>270.19228000000004</v>
      </c>
      <c r="K131" s="11">
        <v>0</v>
      </c>
      <c r="L131" s="11">
        <v>0</v>
      </c>
      <c r="M131" s="11">
        <v>391.88145027027031</v>
      </c>
      <c r="N131" s="11">
        <v>467.67284144561427</v>
      </c>
    </row>
    <row r="132" spans="1:14" x14ac:dyDescent="0.2">
      <c r="B132" s="13" t="s">
        <v>139</v>
      </c>
      <c r="C132" s="11">
        <v>23.020770270270269</v>
      </c>
      <c r="D132" s="11">
        <v>29.906999588012699</v>
      </c>
      <c r="E132" s="11">
        <v>86.126999999999995</v>
      </c>
      <c r="F132" s="11">
        <v>102.065</v>
      </c>
      <c r="G132" s="11">
        <v>63.840500000000006</v>
      </c>
      <c r="H132" s="11">
        <v>74.816561857601556</v>
      </c>
      <c r="I132" s="11">
        <v>216.98218</v>
      </c>
      <c r="J132" s="11">
        <v>270.19228000000004</v>
      </c>
      <c r="K132" s="11">
        <v>0</v>
      </c>
      <c r="L132" s="11">
        <v>0</v>
      </c>
      <c r="M132" s="11">
        <v>389.97045027027025</v>
      </c>
      <c r="N132" s="11">
        <v>476.98084144561426</v>
      </c>
    </row>
    <row r="133" spans="1:14" x14ac:dyDescent="0.2">
      <c r="B133" s="13" t="s">
        <v>140</v>
      </c>
      <c r="C133" s="11">
        <v>6.36</v>
      </c>
      <c r="D133" s="11">
        <v>9.3249999999999993</v>
      </c>
      <c r="E133" s="11">
        <v>63.414000000000001</v>
      </c>
      <c r="F133" s="11">
        <v>70.677999999999997</v>
      </c>
      <c r="G133" s="11">
        <v>65.456750000000014</v>
      </c>
      <c r="H133" s="11">
        <v>71.499499999999998</v>
      </c>
      <c r="I133" s="11">
        <v>210.03804</v>
      </c>
      <c r="J133" s="11">
        <v>211.80785</v>
      </c>
      <c r="K133" s="11">
        <v>0</v>
      </c>
      <c r="L133" s="11">
        <v>0</v>
      </c>
      <c r="M133" s="11">
        <v>345.26878999999997</v>
      </c>
      <c r="N133" s="11">
        <v>363.31034999999997</v>
      </c>
    </row>
    <row r="134" spans="1:14" x14ac:dyDescent="0.2">
      <c r="B134" s="13" t="s">
        <v>141</v>
      </c>
      <c r="C134" s="11">
        <v>14.426840682788052</v>
      </c>
      <c r="D134" s="11">
        <v>16.5100002288818</v>
      </c>
      <c r="E134" s="11">
        <v>56.484000000000002</v>
      </c>
      <c r="F134" s="11">
        <v>64.81</v>
      </c>
      <c r="G134" s="11">
        <v>63.840500000000006</v>
      </c>
      <c r="H134" s="11">
        <v>74.816561857601556</v>
      </c>
      <c r="I134" s="11">
        <v>199.85149999999999</v>
      </c>
      <c r="J134" s="11">
        <v>215.66785000000002</v>
      </c>
      <c r="K134" s="11">
        <v>0</v>
      </c>
      <c r="L134" s="11">
        <v>0</v>
      </c>
      <c r="M134" s="11">
        <v>334.60284068278804</v>
      </c>
      <c r="N134" s="11">
        <v>371.80441208648335</v>
      </c>
    </row>
    <row r="135" spans="1:14" x14ac:dyDescent="0.2">
      <c r="B135" s="13" t="s">
        <v>142</v>
      </c>
      <c r="C135" s="11">
        <v>16.149459459459461</v>
      </c>
      <c r="D135" s="11">
        <v>18.940000534057599</v>
      </c>
      <c r="E135" s="11">
        <v>65.016000000000005</v>
      </c>
      <c r="F135" s="11">
        <v>82.212999999999994</v>
      </c>
      <c r="G135" s="11">
        <v>47.890250000000002</v>
      </c>
      <c r="H135" s="11">
        <v>51.960687499999999</v>
      </c>
      <c r="I135" s="11">
        <v>177.04661999999999</v>
      </c>
      <c r="J135" s="11">
        <v>183.93285999999998</v>
      </c>
      <c r="K135" s="11">
        <v>0</v>
      </c>
      <c r="L135" s="11">
        <v>0</v>
      </c>
      <c r="M135" s="11">
        <v>306.1023294594595</v>
      </c>
      <c r="N135" s="11">
        <v>337.04654803405754</v>
      </c>
    </row>
    <row r="136" spans="1:14" x14ac:dyDescent="0.2">
      <c r="B136" s="13" t="s">
        <v>143</v>
      </c>
      <c r="C136" s="11">
        <v>10.797842105263159</v>
      </c>
      <c r="D136" s="11">
        <v>10.851000000000001</v>
      </c>
      <c r="E136" s="11">
        <v>60.302</v>
      </c>
      <c r="F136" s="11">
        <v>74.272999999999996</v>
      </c>
      <c r="G136" s="11">
        <v>46.50674999999999</v>
      </c>
      <c r="H136" s="11">
        <v>49.133117633031254</v>
      </c>
      <c r="I136" s="11">
        <v>171.20644000000001</v>
      </c>
      <c r="J136" s="11">
        <v>180.04198000000002</v>
      </c>
      <c r="K136" s="11">
        <v>0</v>
      </c>
      <c r="L136" s="11">
        <v>0</v>
      </c>
      <c r="M136" s="11">
        <v>288.81303210526318</v>
      </c>
      <c r="N136" s="11">
        <v>314.29909763303124</v>
      </c>
    </row>
    <row r="137" spans="1:14" x14ac:dyDescent="0.2">
      <c r="B137" s="13" t="s">
        <v>144</v>
      </c>
      <c r="C137" s="11">
        <v>13.598157894736842</v>
      </c>
      <c r="D137" s="11">
        <v>14.16</v>
      </c>
      <c r="E137" s="11">
        <v>55.369</v>
      </c>
      <c r="F137" s="11">
        <v>56.07</v>
      </c>
      <c r="G137" s="11">
        <v>44.280500000000004</v>
      </c>
      <c r="H137" s="11">
        <v>43.798436857601565</v>
      </c>
      <c r="I137" s="11">
        <v>173.00519999999997</v>
      </c>
      <c r="J137" s="11">
        <v>186.24692999999999</v>
      </c>
      <c r="K137" s="11">
        <v>0</v>
      </c>
      <c r="L137" s="11">
        <v>0</v>
      </c>
      <c r="M137" s="11">
        <v>286.25285789473685</v>
      </c>
      <c r="N137" s="11">
        <v>300.27536685760157</v>
      </c>
    </row>
    <row r="138" spans="1:14" x14ac:dyDescent="0.2">
      <c r="B138" s="13" t="s">
        <v>145</v>
      </c>
      <c r="C138" s="11">
        <v>23.020770270270269</v>
      </c>
      <c r="D138" s="11">
        <v>29.906999588012699</v>
      </c>
      <c r="E138" s="11">
        <v>86.965999999999994</v>
      </c>
      <c r="F138" s="11">
        <v>111.32299999999999</v>
      </c>
      <c r="G138" s="11">
        <v>63.840500000000006</v>
      </c>
      <c r="H138" s="11">
        <v>74.816561857601556</v>
      </c>
      <c r="I138" s="11">
        <v>199.85149999999999</v>
      </c>
      <c r="J138" s="11">
        <v>215.66785000000002</v>
      </c>
      <c r="K138" s="11">
        <v>0</v>
      </c>
      <c r="L138" s="11">
        <v>0</v>
      </c>
      <c r="M138" s="11">
        <v>373.67877027027026</v>
      </c>
      <c r="N138" s="11">
        <v>431.71441144561425</v>
      </c>
    </row>
    <row r="139" spans="1:14" x14ac:dyDescent="0.2">
      <c r="B139" s="13" t="s">
        <v>146</v>
      </c>
      <c r="C139" s="11">
        <v>18.221499999999999</v>
      </c>
      <c r="D139" s="11">
        <v>16.1219997406006</v>
      </c>
      <c r="E139" s="11">
        <v>99.526250000000005</v>
      </c>
      <c r="F139" s="11">
        <v>111.49375000000001</v>
      </c>
      <c r="G139" s="11">
        <v>55.501374999999996</v>
      </c>
      <c r="H139" s="11">
        <v>52.209624999999996</v>
      </c>
      <c r="I139" s="11">
        <v>166.90060999999997</v>
      </c>
      <c r="J139" s="11">
        <v>205.50060999999999</v>
      </c>
      <c r="K139" s="11">
        <v>0</v>
      </c>
      <c r="L139" s="11">
        <v>0</v>
      </c>
      <c r="M139" s="11">
        <v>340.14973499999996</v>
      </c>
      <c r="N139" s="11">
        <v>385.32598474060057</v>
      </c>
    </row>
    <row r="140" spans="1:14" x14ac:dyDescent="0.2">
      <c r="B140" s="13" t="s">
        <v>147</v>
      </c>
      <c r="C140" s="11">
        <v>15.360162162162162</v>
      </c>
      <c r="D140" s="11">
        <v>16.605960845947301</v>
      </c>
      <c r="E140" s="11">
        <v>60.261000000000003</v>
      </c>
      <c r="F140" s="11">
        <v>85.108000000000004</v>
      </c>
      <c r="G140" s="11">
        <v>43.589249999999993</v>
      </c>
      <c r="H140" s="11">
        <v>49.299049357601568</v>
      </c>
      <c r="I140" s="11">
        <v>179.28927999999999</v>
      </c>
      <c r="J140" s="11">
        <v>203.22128000000001</v>
      </c>
      <c r="K140" s="11">
        <v>0</v>
      </c>
      <c r="L140" s="11">
        <v>0</v>
      </c>
      <c r="M140" s="11">
        <v>298.49969216216215</v>
      </c>
      <c r="N140" s="11">
        <v>354.23429020354888</v>
      </c>
    </row>
    <row r="141" spans="1:14" x14ac:dyDescent="0.2">
      <c r="B141" s="13"/>
      <c r="C141" s="13"/>
      <c r="D141" s="13"/>
      <c r="E141" s="13"/>
      <c r="F141" s="13"/>
      <c r="G141" s="11"/>
      <c r="H141" s="11"/>
      <c r="I141" s="13"/>
      <c r="J141" s="13"/>
      <c r="K141" s="13"/>
      <c r="L141" s="13"/>
      <c r="M141" s="11"/>
      <c r="N141" s="11"/>
    </row>
    <row r="142" spans="1:14" x14ac:dyDescent="0.2">
      <c r="A142" s="14" t="s">
        <v>148</v>
      </c>
      <c r="B142" s="13" t="s">
        <v>149</v>
      </c>
      <c r="C142" s="11">
        <v>24.71204854368932</v>
      </c>
      <c r="D142" s="11">
        <v>27.184000000000001</v>
      </c>
      <c r="E142" s="11">
        <v>96.105000000000004</v>
      </c>
      <c r="F142" s="11">
        <v>110.279</v>
      </c>
      <c r="G142" s="11">
        <v>65.456750000000014</v>
      </c>
      <c r="H142" s="11">
        <v>71.499499999999998</v>
      </c>
      <c r="I142" s="11">
        <v>0</v>
      </c>
      <c r="J142" s="11">
        <v>0</v>
      </c>
      <c r="K142" s="11">
        <v>187.86324578172079</v>
      </c>
      <c r="L142" s="11">
        <v>216.36336897258946</v>
      </c>
      <c r="M142" s="11">
        <v>374.1370443254101</v>
      </c>
      <c r="N142" s="11">
        <v>425.32586897258943</v>
      </c>
    </row>
    <row r="143" spans="1:14" x14ac:dyDescent="0.2">
      <c r="B143" s="13" t="s">
        <v>150</v>
      </c>
      <c r="C143" s="11">
        <v>31.527999999999999</v>
      </c>
      <c r="D143" s="11">
        <v>23.856000900268601</v>
      </c>
      <c r="E143" s="11">
        <v>45.68</v>
      </c>
      <c r="F143" s="11">
        <v>60.72</v>
      </c>
      <c r="G143" s="11">
        <v>39.128000000000007</v>
      </c>
      <c r="H143" s="11">
        <v>36.099249999999998</v>
      </c>
      <c r="I143" s="11">
        <v>169.73964000000001</v>
      </c>
      <c r="J143" s="11">
        <v>177.40173999999999</v>
      </c>
      <c r="K143" s="11">
        <v>0</v>
      </c>
      <c r="L143" s="11">
        <v>0</v>
      </c>
      <c r="M143" s="11">
        <v>286.07564000000002</v>
      </c>
      <c r="N143" s="11">
        <v>298.07699090026858</v>
      </c>
    </row>
    <row r="144" spans="1:14" x14ac:dyDescent="0.2">
      <c r="B144" s="13" t="s">
        <v>151</v>
      </c>
      <c r="C144" s="11">
        <v>28.300774193548385</v>
      </c>
      <c r="D144" s="11">
        <v>20.459999084472699</v>
      </c>
      <c r="E144" s="11">
        <v>69.86</v>
      </c>
      <c r="F144" s="11">
        <v>79.89</v>
      </c>
      <c r="G144" s="11">
        <v>60.786874999999995</v>
      </c>
      <c r="H144" s="11">
        <v>59.730499999999999</v>
      </c>
      <c r="I144" s="11">
        <v>0</v>
      </c>
      <c r="J144" s="11">
        <v>0</v>
      </c>
      <c r="K144" s="11">
        <v>187.86324578172079</v>
      </c>
      <c r="L144" s="11">
        <v>216.36336897258946</v>
      </c>
      <c r="M144" s="11">
        <v>346.81089497526921</v>
      </c>
      <c r="N144" s="11">
        <v>376.44386805706216</v>
      </c>
    </row>
    <row r="145" spans="1:14" x14ac:dyDescent="0.2">
      <c r="B145" s="13" t="s">
        <v>152</v>
      </c>
      <c r="C145" s="11">
        <v>19.022243243243242</v>
      </c>
      <c r="D145" s="11">
        <v>25.546900000000001</v>
      </c>
      <c r="E145" s="11">
        <v>84.87</v>
      </c>
      <c r="F145" s="11">
        <v>96.718999999999994</v>
      </c>
      <c r="G145" s="11">
        <v>42.90925</v>
      </c>
      <c r="H145" s="11">
        <v>44.251532766320324</v>
      </c>
      <c r="I145" s="11">
        <v>181.82723000000001</v>
      </c>
      <c r="J145" s="11">
        <v>217.23308</v>
      </c>
      <c r="K145" s="11">
        <v>0</v>
      </c>
      <c r="L145" s="11">
        <v>0</v>
      </c>
      <c r="M145" s="11">
        <v>328.62872324324326</v>
      </c>
      <c r="N145" s="11">
        <v>383.7505127663203</v>
      </c>
    </row>
    <row r="146" spans="1:14" x14ac:dyDescent="0.2">
      <c r="B146" s="13" t="s">
        <v>153</v>
      </c>
      <c r="C146" s="11">
        <v>19.148702702702703</v>
      </c>
      <c r="D146" s="11">
        <v>25.882300000000004</v>
      </c>
      <c r="E146" s="11">
        <v>88.59</v>
      </c>
      <c r="F146" s="11">
        <v>99.218999999999994</v>
      </c>
      <c r="G146" s="11">
        <v>45.63174999999999</v>
      </c>
      <c r="H146" s="11">
        <v>52.506749999999997</v>
      </c>
      <c r="I146" s="11">
        <v>184.07182</v>
      </c>
      <c r="J146" s="11">
        <v>205.78046000000001</v>
      </c>
      <c r="K146" s="11">
        <v>0</v>
      </c>
      <c r="L146" s="11">
        <v>0</v>
      </c>
      <c r="M146" s="11">
        <v>337.44227270270267</v>
      </c>
      <c r="N146" s="11">
        <v>383.38851</v>
      </c>
    </row>
    <row r="147" spans="1:14" x14ac:dyDescent="0.2">
      <c r="B147" s="13" t="s">
        <v>154</v>
      </c>
      <c r="C147" s="11">
        <v>12.805783783783783</v>
      </c>
      <c r="D147" s="11">
        <v>15.835000000000001</v>
      </c>
      <c r="E147" s="11">
        <v>86.2</v>
      </c>
      <c r="F147" s="11">
        <v>90.567999999999998</v>
      </c>
      <c r="G147" s="11">
        <v>65.456750000000014</v>
      </c>
      <c r="H147" s="11">
        <v>71.499499999999998</v>
      </c>
      <c r="I147" s="11">
        <v>192.31099</v>
      </c>
      <c r="J147" s="11">
        <v>231.97056000000003</v>
      </c>
      <c r="K147" s="11">
        <v>0</v>
      </c>
      <c r="L147" s="11">
        <v>0</v>
      </c>
      <c r="M147" s="11">
        <v>356.77352378378379</v>
      </c>
      <c r="N147" s="11">
        <v>409.87306000000001</v>
      </c>
    </row>
    <row r="148" spans="1:14" x14ac:dyDescent="0.2">
      <c r="B148" s="13"/>
      <c r="C148" s="13"/>
      <c r="D148" s="13"/>
      <c r="E148" s="13"/>
      <c r="F148" s="13"/>
      <c r="G148" s="11"/>
      <c r="H148" s="11"/>
      <c r="I148" s="13"/>
      <c r="J148" s="13"/>
      <c r="K148" s="13"/>
      <c r="L148" s="13"/>
      <c r="M148" s="11"/>
      <c r="N148" s="11"/>
    </row>
    <row r="149" spans="1:14" x14ac:dyDescent="0.2">
      <c r="A149" s="14" t="s">
        <v>155</v>
      </c>
      <c r="B149" s="13" t="s">
        <v>156</v>
      </c>
      <c r="C149" s="11">
        <v>22.356337837837838</v>
      </c>
      <c r="D149" s="11">
        <v>20.270500183105501</v>
      </c>
      <c r="E149" s="11">
        <v>103.334</v>
      </c>
      <c r="F149" s="11">
        <v>125.592</v>
      </c>
      <c r="G149" s="11">
        <v>50.607999999999997</v>
      </c>
      <c r="H149" s="11">
        <v>50.607999999999997</v>
      </c>
      <c r="I149" s="11">
        <v>225.58227929999998</v>
      </c>
      <c r="J149" s="11">
        <v>272.59512999999998</v>
      </c>
      <c r="K149" s="11">
        <v>0</v>
      </c>
      <c r="L149" s="11">
        <v>0</v>
      </c>
      <c r="M149" s="11">
        <v>401.88061713783782</v>
      </c>
      <c r="N149" s="11">
        <v>469.0656301831055</v>
      </c>
    </row>
    <row r="150" spans="1:14" x14ac:dyDescent="0.2">
      <c r="B150" s="13" t="s">
        <v>157</v>
      </c>
      <c r="C150" s="11">
        <v>14.708148648648649</v>
      </c>
      <c r="D150" s="11">
        <v>14.9825</v>
      </c>
      <c r="E150" s="11">
        <v>86.15</v>
      </c>
      <c r="F150" s="11">
        <v>87.938000000000002</v>
      </c>
      <c r="G150" s="11">
        <v>41.728225000000002</v>
      </c>
      <c r="H150" s="11">
        <v>45.510062499999997</v>
      </c>
      <c r="I150" s="11">
        <v>167.27117000000001</v>
      </c>
      <c r="J150" s="11">
        <v>182.22094999999999</v>
      </c>
      <c r="K150" s="11">
        <v>0</v>
      </c>
      <c r="L150" s="11">
        <v>0</v>
      </c>
      <c r="M150" s="11">
        <v>309.85754364864863</v>
      </c>
      <c r="N150" s="11">
        <v>330.65151249999997</v>
      </c>
    </row>
    <row r="151" spans="1:14" x14ac:dyDescent="0.2">
      <c r="B151" s="13" t="s">
        <v>158</v>
      </c>
      <c r="C151" s="11">
        <v>37.785066666666665</v>
      </c>
      <c r="D151" s="11">
        <v>41.548000335693402</v>
      </c>
      <c r="E151" s="11">
        <v>100.315</v>
      </c>
      <c r="F151" s="11">
        <v>107.33499999999999</v>
      </c>
      <c r="G151" s="11">
        <v>50.483000000000004</v>
      </c>
      <c r="H151" s="11">
        <v>41.936750000000004</v>
      </c>
      <c r="I151" s="11">
        <v>0</v>
      </c>
      <c r="J151" s="11">
        <v>0</v>
      </c>
      <c r="K151" s="11">
        <v>187.86324578172079</v>
      </c>
      <c r="L151" s="11">
        <v>216.36336897258946</v>
      </c>
      <c r="M151" s="11">
        <v>376.44631244838746</v>
      </c>
      <c r="N151" s="11">
        <v>407.18311930828287</v>
      </c>
    </row>
    <row r="152" spans="1:14" x14ac:dyDescent="0.2">
      <c r="B152" s="13" t="s">
        <v>159</v>
      </c>
      <c r="C152" s="11">
        <v>22.203081081081081</v>
      </c>
      <c r="D152" s="11">
        <v>25.0090007781982</v>
      </c>
      <c r="E152" s="11">
        <v>85.605000000000004</v>
      </c>
      <c r="F152" s="11">
        <v>98.36</v>
      </c>
      <c r="G152" s="11">
        <v>49.490500000000004</v>
      </c>
      <c r="H152" s="11">
        <v>55.352999999999994</v>
      </c>
      <c r="I152" s="11">
        <v>147.84957999999997</v>
      </c>
      <c r="J152" s="11">
        <v>154.56791000000001</v>
      </c>
      <c r="K152" s="11">
        <v>0</v>
      </c>
      <c r="L152" s="11">
        <v>0</v>
      </c>
      <c r="M152" s="11">
        <v>305.14816108108107</v>
      </c>
      <c r="N152" s="11">
        <v>333.28991077819819</v>
      </c>
    </row>
    <row r="153" spans="1:14" x14ac:dyDescent="0.2">
      <c r="B153" s="13" t="s">
        <v>160</v>
      </c>
      <c r="C153" s="11">
        <v>22.539135135135133</v>
      </c>
      <c r="D153" s="11">
        <v>25.1149997711182</v>
      </c>
      <c r="E153" s="11">
        <v>165.928</v>
      </c>
      <c r="F153" s="11">
        <v>176.71299999999999</v>
      </c>
      <c r="G153" s="11">
        <v>50.483000000000004</v>
      </c>
      <c r="H153" s="11">
        <v>41.936750000000004</v>
      </c>
      <c r="I153" s="11">
        <v>0</v>
      </c>
      <c r="J153" s="11">
        <v>0</v>
      </c>
      <c r="K153" s="11">
        <v>187.86324578172079</v>
      </c>
      <c r="L153" s="11">
        <v>216.36336897258946</v>
      </c>
      <c r="M153" s="11">
        <v>426.81338091685592</v>
      </c>
      <c r="N153" s="11">
        <v>460.12811874370766</v>
      </c>
    </row>
    <row r="154" spans="1:14" x14ac:dyDescent="0.2">
      <c r="B154" s="13" t="s">
        <v>161</v>
      </c>
      <c r="C154" s="11">
        <v>26.166324324324322</v>
      </c>
      <c r="D154" s="11">
        <v>36.669998168945298</v>
      </c>
      <c r="E154" s="11">
        <v>95.268360000000001</v>
      </c>
      <c r="F154" s="11">
        <v>110.83499999999999</v>
      </c>
      <c r="G154" s="11">
        <v>50.483000000000004</v>
      </c>
      <c r="H154" s="11">
        <v>41.936750000000004</v>
      </c>
      <c r="I154" s="11">
        <v>217.89314000000002</v>
      </c>
      <c r="J154" s="11">
        <v>253.55568</v>
      </c>
      <c r="K154" s="11">
        <v>0</v>
      </c>
      <c r="L154" s="11">
        <v>0</v>
      </c>
      <c r="M154" s="11">
        <v>389.81082432432436</v>
      </c>
      <c r="N154" s="11">
        <v>442.99742816894531</v>
      </c>
    </row>
    <row r="155" spans="1:14" x14ac:dyDescent="0.2">
      <c r="B155" s="13" t="s">
        <v>162</v>
      </c>
      <c r="C155" s="11">
        <v>23.732272727272729</v>
      </c>
      <c r="D155" s="11">
        <v>22.788999557495099</v>
      </c>
      <c r="E155" s="11">
        <v>113.41500000000001</v>
      </c>
      <c r="F155" s="11">
        <v>127.09</v>
      </c>
      <c r="G155" s="11">
        <v>50.483000000000004</v>
      </c>
      <c r="H155" s="11">
        <v>41.936750000000004</v>
      </c>
      <c r="I155" s="11">
        <v>0</v>
      </c>
      <c r="J155" s="11">
        <v>0</v>
      </c>
      <c r="K155" s="11">
        <v>187.86324578172079</v>
      </c>
      <c r="L155" s="11">
        <v>216.36336897258946</v>
      </c>
      <c r="M155" s="11">
        <v>375.49351850899353</v>
      </c>
      <c r="N155" s="11">
        <v>408.17911853008457</v>
      </c>
    </row>
    <row r="156" spans="1:14" x14ac:dyDescent="0.2">
      <c r="B156" s="13" t="s">
        <v>163</v>
      </c>
      <c r="C156" s="11">
        <v>23.211515151515151</v>
      </c>
      <c r="D156" s="11">
        <v>22.804000854492202</v>
      </c>
      <c r="E156" s="11">
        <v>127.15</v>
      </c>
      <c r="F156" s="11">
        <v>151.36000000000001</v>
      </c>
      <c r="G156" s="11">
        <v>50.483000000000004</v>
      </c>
      <c r="H156" s="11">
        <v>41.936750000000004</v>
      </c>
      <c r="I156" s="11">
        <v>200.2954</v>
      </c>
      <c r="J156" s="11">
        <v>224.31618</v>
      </c>
      <c r="K156" s="11">
        <v>0</v>
      </c>
      <c r="L156" s="11">
        <v>0</v>
      </c>
      <c r="M156" s="11">
        <v>401.1399151515152</v>
      </c>
      <c r="N156" s="11">
        <v>440.41693085449219</v>
      </c>
    </row>
    <row r="157" spans="1:14" x14ac:dyDescent="0.2">
      <c r="B157" s="13" t="s">
        <v>164</v>
      </c>
      <c r="C157" s="11">
        <v>20.863787878787878</v>
      </c>
      <c r="D157" s="11">
        <v>20.173999786376999</v>
      </c>
      <c r="E157" s="11">
        <v>120.23699999999999</v>
      </c>
      <c r="F157" s="11">
        <v>128.65700000000001</v>
      </c>
      <c r="G157" s="11">
        <v>50.483000000000004</v>
      </c>
      <c r="H157" s="11">
        <v>41.936750000000004</v>
      </c>
      <c r="I157" s="11">
        <v>197.35214999999999</v>
      </c>
      <c r="J157" s="11">
        <v>252.01167999999998</v>
      </c>
      <c r="K157" s="11">
        <v>0</v>
      </c>
      <c r="L157" s="11">
        <v>0</v>
      </c>
      <c r="M157" s="11">
        <v>388.93593787878785</v>
      </c>
      <c r="N157" s="11">
        <v>442.77942978637702</v>
      </c>
    </row>
    <row r="158" spans="1:14" x14ac:dyDescent="0.2">
      <c r="B158" s="13" t="s">
        <v>165</v>
      </c>
      <c r="C158" s="11">
        <v>19.208554054054055</v>
      </c>
      <c r="D158" s="11">
        <v>17.053099999999997</v>
      </c>
      <c r="E158" s="11">
        <v>64.897000000000006</v>
      </c>
      <c r="F158" s="11">
        <v>73.753</v>
      </c>
      <c r="G158" s="11">
        <v>41.437031249999997</v>
      </c>
      <c r="H158" s="11">
        <v>44.417343749999993</v>
      </c>
      <c r="I158" s="11">
        <v>168.26126000000002</v>
      </c>
      <c r="J158" s="11">
        <v>183.61827</v>
      </c>
      <c r="K158" s="11">
        <v>0</v>
      </c>
      <c r="L158" s="11">
        <v>0</v>
      </c>
      <c r="M158" s="11">
        <v>293.80384530405411</v>
      </c>
      <c r="N158" s="11">
        <v>318.84171375</v>
      </c>
    </row>
    <row r="159" spans="1:14" x14ac:dyDescent="0.2">
      <c r="B159" s="13" t="s">
        <v>166</v>
      </c>
      <c r="C159" s="11">
        <v>21.255014935988619</v>
      </c>
      <c r="D159" s="11">
        <v>22.454999923706101</v>
      </c>
      <c r="E159" s="11">
        <v>61.277200000000001</v>
      </c>
      <c r="F159" s="11">
        <v>70.206000000000003</v>
      </c>
      <c r="G159" s="11">
        <v>24.360500000000009</v>
      </c>
      <c r="H159" s="11">
        <v>27.165500000000005</v>
      </c>
      <c r="I159" s="11">
        <v>171.48435999999998</v>
      </c>
      <c r="J159" s="11">
        <v>184.20692000000003</v>
      </c>
      <c r="K159" s="11">
        <v>0</v>
      </c>
      <c r="L159" s="11">
        <v>0</v>
      </c>
      <c r="M159" s="11">
        <v>278.37707493598862</v>
      </c>
      <c r="N159" s="11">
        <v>304.03341992370611</v>
      </c>
    </row>
    <row r="160" spans="1:14" x14ac:dyDescent="0.2">
      <c r="B160" s="13" t="s">
        <v>167</v>
      </c>
      <c r="C160" s="11">
        <v>20.019781553398058</v>
      </c>
      <c r="D160" s="11">
        <v>19.9899997711182</v>
      </c>
      <c r="E160" s="11">
        <v>109.491</v>
      </c>
      <c r="F160" s="11">
        <v>121.17700000000001</v>
      </c>
      <c r="G160" s="11">
        <v>46.217375000000004</v>
      </c>
      <c r="H160" s="11">
        <v>52.579875000000008</v>
      </c>
      <c r="I160" s="11">
        <v>188.77330000000001</v>
      </c>
      <c r="J160" s="11">
        <v>213.23025999999999</v>
      </c>
      <c r="K160" s="11">
        <v>0</v>
      </c>
      <c r="L160" s="11">
        <v>0</v>
      </c>
      <c r="M160" s="11">
        <v>364.50145655339804</v>
      </c>
      <c r="N160" s="11">
        <v>406.97713477111824</v>
      </c>
    </row>
    <row r="161" spans="2:14" x14ac:dyDescent="0.2">
      <c r="B161" s="13" t="s">
        <v>168</v>
      </c>
      <c r="C161" s="11">
        <v>30.37362162162162</v>
      </c>
      <c r="D161" s="11">
        <v>26.924999237060501</v>
      </c>
      <c r="E161" s="11">
        <v>122.642</v>
      </c>
      <c r="F161" s="11">
        <v>145.44399999999999</v>
      </c>
      <c r="G161" s="11">
        <v>44.203625000000002</v>
      </c>
      <c r="H161" s="11">
        <v>50.809875000000005</v>
      </c>
      <c r="I161" s="11">
        <v>169.59875</v>
      </c>
      <c r="J161" s="11">
        <v>169.59875</v>
      </c>
      <c r="K161" s="11">
        <v>0</v>
      </c>
      <c r="L161" s="11">
        <v>0</v>
      </c>
      <c r="M161" s="11">
        <v>366.8179966216216</v>
      </c>
      <c r="N161" s="11">
        <v>392.77762423706048</v>
      </c>
    </row>
    <row r="162" spans="2:14" x14ac:dyDescent="0.2">
      <c r="B162" s="13" t="s">
        <v>169</v>
      </c>
      <c r="C162" s="11">
        <v>12.218368421052631</v>
      </c>
      <c r="D162" s="11">
        <v>12.543999671936</v>
      </c>
      <c r="E162" s="11">
        <v>93.28</v>
      </c>
      <c r="F162" s="11">
        <v>108.85</v>
      </c>
      <c r="G162" s="11">
        <v>46.524250000000002</v>
      </c>
      <c r="H162" s="11">
        <v>46.524250000000002</v>
      </c>
      <c r="I162" s="11">
        <v>168.99080000000001</v>
      </c>
      <c r="J162" s="11">
        <v>189.25773000000001</v>
      </c>
      <c r="K162" s="11">
        <v>0</v>
      </c>
      <c r="L162" s="11">
        <v>0</v>
      </c>
      <c r="M162" s="11">
        <v>321.01341842105262</v>
      </c>
      <c r="N162" s="11">
        <v>357.17597967193603</v>
      </c>
    </row>
    <row r="163" spans="2:14" x14ac:dyDescent="0.2">
      <c r="B163" s="13" t="s">
        <v>170</v>
      </c>
      <c r="C163" s="11">
        <v>16.452972972972972</v>
      </c>
      <c r="D163" s="11">
        <v>20.309999999999999</v>
      </c>
      <c r="E163" s="11">
        <v>127.79600000000001</v>
      </c>
      <c r="F163" s="11">
        <v>144.41</v>
      </c>
      <c r="G163" s="11">
        <v>50.483000000000004</v>
      </c>
      <c r="H163" s="11">
        <v>41.936750000000004</v>
      </c>
      <c r="I163" s="11">
        <v>0</v>
      </c>
      <c r="J163" s="11">
        <v>0</v>
      </c>
      <c r="K163" s="11">
        <v>187.86324578172079</v>
      </c>
      <c r="L163" s="11">
        <v>216.36336897258946</v>
      </c>
      <c r="M163" s="11">
        <v>382.59521875469375</v>
      </c>
      <c r="N163" s="11">
        <v>423.02011897258944</v>
      </c>
    </row>
    <row r="164" spans="2:14" x14ac:dyDescent="0.2">
      <c r="B164" s="13" t="s">
        <v>171</v>
      </c>
      <c r="C164" s="11">
        <v>28.248648648648651</v>
      </c>
      <c r="D164" s="11">
        <v>28.236000061035199</v>
      </c>
      <c r="E164" s="11">
        <v>87.037499999999994</v>
      </c>
      <c r="F164" s="11">
        <v>94.013999999999996</v>
      </c>
      <c r="G164" s="11">
        <v>49.490500000000004</v>
      </c>
      <c r="H164" s="11">
        <v>55.352999999999994</v>
      </c>
      <c r="I164" s="11">
        <v>207.25884000000002</v>
      </c>
      <c r="J164" s="11">
        <v>259.12759</v>
      </c>
      <c r="K164" s="11">
        <v>0</v>
      </c>
      <c r="L164" s="11">
        <v>0</v>
      </c>
      <c r="M164" s="11">
        <v>372.03548864864865</v>
      </c>
      <c r="N164" s="11">
        <v>436.73059006103517</v>
      </c>
    </row>
    <row r="165" spans="2:14" x14ac:dyDescent="0.2">
      <c r="B165" s="13" t="s">
        <v>172</v>
      </c>
      <c r="C165" s="11">
        <v>23.696969696969695</v>
      </c>
      <c r="D165" s="11">
        <v>26.577000000000002</v>
      </c>
      <c r="E165" s="11">
        <v>122.505</v>
      </c>
      <c r="F165" s="11">
        <v>132.30000000000001</v>
      </c>
      <c r="G165" s="11">
        <v>49.490500000000004</v>
      </c>
      <c r="H165" s="11">
        <v>55.352999999999994</v>
      </c>
      <c r="I165" s="11">
        <v>0</v>
      </c>
      <c r="J165" s="11">
        <v>0</v>
      </c>
      <c r="K165" s="11">
        <v>187.86324578172079</v>
      </c>
      <c r="L165" s="11">
        <v>216.36336897258946</v>
      </c>
      <c r="M165" s="11">
        <v>383.55571547869044</v>
      </c>
      <c r="N165" s="11">
        <v>430.59336897258947</v>
      </c>
    </row>
    <row r="166" spans="2:14" x14ac:dyDescent="0.2">
      <c r="B166" s="13" t="s">
        <v>173</v>
      </c>
      <c r="C166" s="11">
        <v>19.936</v>
      </c>
      <c r="D166" s="11">
        <v>20.780000686645501</v>
      </c>
      <c r="E166" s="11">
        <v>83.725999999999999</v>
      </c>
      <c r="F166" s="11">
        <v>90.43</v>
      </c>
      <c r="G166" s="11">
        <v>50.035500000000006</v>
      </c>
      <c r="H166" s="11">
        <v>54.844250000000009</v>
      </c>
      <c r="I166" s="11">
        <v>183.17250000000001</v>
      </c>
      <c r="J166" s="11">
        <v>178.155</v>
      </c>
      <c r="K166" s="11">
        <v>0</v>
      </c>
      <c r="L166" s="11">
        <v>0</v>
      </c>
      <c r="M166" s="11">
        <v>336.87</v>
      </c>
      <c r="N166" s="11">
        <v>344.20925068664553</v>
      </c>
    </row>
    <row r="167" spans="2:14" x14ac:dyDescent="0.2">
      <c r="B167" s="13" t="s">
        <v>174</v>
      </c>
      <c r="C167" s="11">
        <v>16.996824324324322</v>
      </c>
      <c r="D167" s="11">
        <v>18.940999999999999</v>
      </c>
      <c r="E167" s="11">
        <v>77.106999999999999</v>
      </c>
      <c r="F167" s="11">
        <v>88.67501</v>
      </c>
      <c r="G167" s="11">
        <v>43.18249999999999</v>
      </c>
      <c r="H167" s="11">
        <v>44.444749999999999</v>
      </c>
      <c r="I167" s="11">
        <v>216.46879999999999</v>
      </c>
      <c r="J167" s="11">
        <v>257.70132000000001</v>
      </c>
      <c r="K167" s="11">
        <v>0</v>
      </c>
      <c r="L167" s="11">
        <v>0</v>
      </c>
      <c r="M167" s="11">
        <v>353.7551243243243</v>
      </c>
      <c r="N167" s="11">
        <v>409.76208000000003</v>
      </c>
    </row>
    <row r="168" spans="2:14" x14ac:dyDescent="0.2">
      <c r="B168" s="13" t="s">
        <v>175</v>
      </c>
      <c r="C168" s="11">
        <v>17.05</v>
      </c>
      <c r="D168" s="11">
        <v>22.5060005187988</v>
      </c>
      <c r="E168" s="11">
        <v>74.040000000000006</v>
      </c>
      <c r="F168" s="11">
        <v>81.459999999999994</v>
      </c>
      <c r="G168" s="11">
        <v>49.490500000000004</v>
      </c>
      <c r="H168" s="11">
        <v>55.352999999999994</v>
      </c>
      <c r="I168" s="11">
        <v>214.23</v>
      </c>
      <c r="J168" s="11">
        <v>277.4375</v>
      </c>
      <c r="K168" s="11">
        <v>0</v>
      </c>
      <c r="L168" s="11">
        <v>0</v>
      </c>
      <c r="M168" s="11">
        <v>354.81049999999999</v>
      </c>
      <c r="N168" s="11">
        <v>436.75650051879882</v>
      </c>
    </row>
    <row r="169" spans="2:14" x14ac:dyDescent="0.2">
      <c r="B169" s="13" t="s">
        <v>176</v>
      </c>
      <c r="C169" s="11">
        <v>13.483621621621621</v>
      </c>
      <c r="D169" s="11">
        <v>12.7265</v>
      </c>
      <c r="E169" s="11">
        <v>131.321</v>
      </c>
      <c r="F169" s="11">
        <v>131.321</v>
      </c>
      <c r="G169" s="11">
        <v>49.490500000000004</v>
      </c>
      <c r="H169" s="11">
        <v>55.352999999999994</v>
      </c>
      <c r="I169" s="11">
        <v>225.58225999999999</v>
      </c>
      <c r="J169" s="11">
        <v>277.30432999999999</v>
      </c>
      <c r="K169" s="11">
        <v>0</v>
      </c>
      <c r="L169" s="11">
        <v>0</v>
      </c>
      <c r="M169" s="11">
        <v>419.87738162162157</v>
      </c>
      <c r="N169" s="11">
        <v>476.70482999999996</v>
      </c>
    </row>
    <row r="170" spans="2:14" x14ac:dyDescent="0.2">
      <c r="B170" s="13" t="s">
        <v>177</v>
      </c>
      <c r="C170" s="11">
        <v>33.755000000000003</v>
      </c>
      <c r="D170" s="11">
        <v>36.541000366210902</v>
      </c>
      <c r="E170" s="11">
        <v>96.796000000000006</v>
      </c>
      <c r="F170" s="11">
        <v>102.995</v>
      </c>
      <c r="G170" s="11">
        <v>49.490500000000004</v>
      </c>
      <c r="H170" s="11">
        <v>55.352999999999994</v>
      </c>
      <c r="I170" s="11">
        <v>161.40985000000001</v>
      </c>
      <c r="J170" s="11">
        <v>181.41024999999999</v>
      </c>
      <c r="K170" s="11">
        <v>0</v>
      </c>
      <c r="L170" s="11">
        <v>0</v>
      </c>
      <c r="M170" s="11">
        <v>341.45135000000005</v>
      </c>
      <c r="N170" s="11">
        <v>376.29925036621091</v>
      </c>
    </row>
    <row r="171" spans="2:14" x14ac:dyDescent="0.2">
      <c r="B171" s="13" t="s">
        <v>178</v>
      </c>
      <c r="C171" s="11">
        <v>32.758216216216219</v>
      </c>
      <c r="D171" s="11">
        <v>19.906559999999999</v>
      </c>
      <c r="E171" s="11">
        <v>99.983000000000004</v>
      </c>
      <c r="F171" s="11">
        <v>114.54900000000001</v>
      </c>
      <c r="G171" s="11">
        <v>52.489249999999998</v>
      </c>
      <c r="H171" s="11">
        <v>51.610499999999995</v>
      </c>
      <c r="I171" s="11">
        <v>175.30962</v>
      </c>
      <c r="J171" s="11">
        <v>207.68922999999998</v>
      </c>
      <c r="K171" s="11">
        <v>0</v>
      </c>
      <c r="L171" s="11">
        <v>0</v>
      </c>
      <c r="M171" s="11">
        <v>360.5400862162162</v>
      </c>
      <c r="N171" s="11">
        <v>393.75528999999995</v>
      </c>
    </row>
    <row r="172" spans="2:14" x14ac:dyDescent="0.2">
      <c r="B172" s="13" t="s">
        <v>179</v>
      </c>
      <c r="C172" s="11">
        <v>20.521790270270269</v>
      </c>
      <c r="D172" s="11">
        <v>35.193959999999997</v>
      </c>
      <c r="E172" s="11">
        <v>95.81344</v>
      </c>
      <c r="F172" s="11">
        <v>107.79</v>
      </c>
      <c r="G172" s="11">
        <v>49.490500000000004</v>
      </c>
      <c r="H172" s="11">
        <v>55.352999999999994</v>
      </c>
      <c r="I172" s="11">
        <v>242.93</v>
      </c>
      <c r="J172" s="11">
        <v>239.40969999999999</v>
      </c>
      <c r="K172" s="11">
        <v>0</v>
      </c>
      <c r="L172" s="11">
        <v>0</v>
      </c>
      <c r="M172" s="11">
        <v>408.75573027027031</v>
      </c>
      <c r="N172" s="11">
        <v>437.74665999999996</v>
      </c>
    </row>
    <row r="173" spans="2:14" x14ac:dyDescent="0.2">
      <c r="B173" s="13" t="s">
        <v>180</v>
      </c>
      <c r="C173" s="11">
        <v>25.435810810810811</v>
      </c>
      <c r="D173" s="11">
        <v>29.818750000000001</v>
      </c>
      <c r="E173" s="11">
        <v>103.755</v>
      </c>
      <c r="F173" s="11">
        <v>116.20699999999999</v>
      </c>
      <c r="G173" s="11">
        <v>49.490500000000004</v>
      </c>
      <c r="H173" s="11">
        <v>55.352999999999994</v>
      </c>
      <c r="I173" s="11">
        <v>179.82581999999999</v>
      </c>
      <c r="J173" s="11">
        <v>194.21396999999999</v>
      </c>
      <c r="K173" s="11">
        <v>0</v>
      </c>
      <c r="L173" s="11">
        <v>0</v>
      </c>
      <c r="M173" s="11">
        <v>358.50713081081079</v>
      </c>
      <c r="N173" s="11">
        <v>395.59271999999999</v>
      </c>
    </row>
    <row r="174" spans="2:14" x14ac:dyDescent="0.2">
      <c r="B174" s="13" t="s">
        <v>181</v>
      </c>
      <c r="C174" s="11">
        <v>19.513999999999999</v>
      </c>
      <c r="D174" s="11">
        <v>22.2329998016357</v>
      </c>
      <c r="E174" s="11">
        <v>101.35</v>
      </c>
      <c r="F174" s="11">
        <v>108.562</v>
      </c>
      <c r="G174" s="11">
        <v>49.490500000000004</v>
      </c>
      <c r="H174" s="11">
        <v>55.352999999999994</v>
      </c>
      <c r="I174" s="11">
        <v>188.08622</v>
      </c>
      <c r="J174" s="11">
        <v>218.02438000000001</v>
      </c>
      <c r="K174" s="11">
        <v>0</v>
      </c>
      <c r="L174" s="11">
        <v>0</v>
      </c>
      <c r="M174" s="11">
        <v>358.44072</v>
      </c>
      <c r="N174" s="11">
        <v>404.17237980163571</v>
      </c>
    </row>
    <row r="175" spans="2:14" x14ac:dyDescent="0.2">
      <c r="B175" s="13" t="s">
        <v>182</v>
      </c>
      <c r="C175" s="11">
        <v>32.72513513513514</v>
      </c>
      <c r="D175" s="11">
        <v>28.617000579833999</v>
      </c>
      <c r="E175" s="11">
        <v>97.15</v>
      </c>
      <c r="F175" s="11">
        <v>97.15</v>
      </c>
      <c r="G175" s="11">
        <v>49.490500000000004</v>
      </c>
      <c r="H175" s="11">
        <v>55.352999999999994</v>
      </c>
      <c r="I175" s="11">
        <v>219.59733</v>
      </c>
      <c r="J175" s="11">
        <v>237.47685000000001</v>
      </c>
      <c r="K175" s="11">
        <v>0</v>
      </c>
      <c r="L175" s="11">
        <v>0</v>
      </c>
      <c r="M175" s="11">
        <v>398.96296513513516</v>
      </c>
      <c r="N175" s="11">
        <v>418.59685057983404</v>
      </c>
    </row>
    <row r="176" spans="2:14" x14ac:dyDescent="0.2">
      <c r="B176" s="13" t="s">
        <v>183</v>
      </c>
      <c r="C176" s="11">
        <v>17.05</v>
      </c>
      <c r="D176" s="11">
        <v>16.444999694824201</v>
      </c>
      <c r="E176" s="11">
        <v>96.08</v>
      </c>
      <c r="F176" s="11">
        <v>102.313</v>
      </c>
      <c r="G176" s="11">
        <v>44.901125</v>
      </c>
      <c r="H176" s="11">
        <v>47.969875000000002</v>
      </c>
      <c r="I176" s="11">
        <v>179.26032999999998</v>
      </c>
      <c r="J176" s="11">
        <v>179.25999999999996</v>
      </c>
      <c r="K176" s="11">
        <v>0</v>
      </c>
      <c r="L176" s="11">
        <v>0</v>
      </c>
      <c r="M176" s="11">
        <v>337.29145499999998</v>
      </c>
      <c r="N176" s="11">
        <v>345.9878746948242</v>
      </c>
    </row>
    <row r="177" spans="2:14" x14ac:dyDescent="0.2">
      <c r="B177" s="13" t="s">
        <v>184</v>
      </c>
      <c r="C177" s="11">
        <v>14.784324324324325</v>
      </c>
      <c r="D177" s="11">
        <v>14.720999717712401</v>
      </c>
      <c r="E177" s="11">
        <v>68.468000000000004</v>
      </c>
      <c r="F177" s="11">
        <v>82.158000000000001</v>
      </c>
      <c r="G177" s="11">
        <v>49.490500000000004</v>
      </c>
      <c r="H177" s="11">
        <v>55.352999999999994</v>
      </c>
      <c r="I177" s="11">
        <v>178.68132999999997</v>
      </c>
      <c r="J177" s="11">
        <v>209.06339000000003</v>
      </c>
      <c r="K177" s="11">
        <v>0</v>
      </c>
      <c r="L177" s="11">
        <v>0</v>
      </c>
      <c r="M177" s="11">
        <v>311.42415432432432</v>
      </c>
      <c r="N177" s="11">
        <v>361.2953897177124</v>
      </c>
    </row>
    <row r="178" spans="2:14" x14ac:dyDescent="0.2">
      <c r="B178" s="13" t="s">
        <v>185</v>
      </c>
      <c r="C178" s="11">
        <v>14.935446601941747</v>
      </c>
      <c r="D178" s="11">
        <v>19.364000000000001</v>
      </c>
      <c r="E178" s="11">
        <v>75.09</v>
      </c>
      <c r="F178" s="11">
        <v>89.370999999999995</v>
      </c>
      <c r="G178" s="11">
        <v>36.752249999999997</v>
      </c>
      <c r="H178" s="11">
        <v>39.957250000000009</v>
      </c>
      <c r="I178" s="11">
        <v>165.42030000000003</v>
      </c>
      <c r="J178" s="11">
        <v>181.89670999999998</v>
      </c>
      <c r="K178" s="11">
        <v>0</v>
      </c>
      <c r="L178" s="11">
        <v>0</v>
      </c>
      <c r="M178" s="11">
        <v>292.19799660194178</v>
      </c>
      <c r="N178" s="11">
        <v>330.58895999999999</v>
      </c>
    </row>
    <row r="179" spans="2:14" x14ac:dyDescent="0.2">
      <c r="B179" s="13" t="s">
        <v>186</v>
      </c>
      <c r="C179" s="11">
        <v>39.584741935483869</v>
      </c>
      <c r="D179" s="11">
        <v>40</v>
      </c>
      <c r="E179" s="11">
        <v>98.5</v>
      </c>
      <c r="F179" s="11">
        <v>114.25</v>
      </c>
      <c r="G179" s="11">
        <v>47.494250000000001</v>
      </c>
      <c r="H179" s="11">
        <v>47.559874999999998</v>
      </c>
      <c r="I179" s="11">
        <v>191.57180000000002</v>
      </c>
      <c r="J179" s="11">
        <v>253.71779999999998</v>
      </c>
      <c r="K179" s="11">
        <v>0</v>
      </c>
      <c r="L179" s="11">
        <v>0</v>
      </c>
      <c r="M179" s="11">
        <v>377.15079193548388</v>
      </c>
      <c r="N179" s="11">
        <v>455.52767499999999</v>
      </c>
    </row>
    <row r="180" spans="2:14" x14ac:dyDescent="0.2">
      <c r="B180" s="13" t="s">
        <v>187</v>
      </c>
      <c r="C180" s="11">
        <v>24.081891891891892</v>
      </c>
      <c r="D180" s="11">
        <v>26.5200004577637</v>
      </c>
      <c r="E180" s="11">
        <v>84.86</v>
      </c>
      <c r="F180" s="11">
        <v>98.65</v>
      </c>
      <c r="G180" s="11">
        <v>38.325000000000003</v>
      </c>
      <c r="H180" s="11">
        <v>38.984499999999997</v>
      </c>
      <c r="I180" s="11">
        <v>176.69729000000001</v>
      </c>
      <c r="J180" s="11">
        <v>190.92717999999999</v>
      </c>
      <c r="K180" s="11">
        <v>0</v>
      </c>
      <c r="L180" s="11">
        <v>0</v>
      </c>
      <c r="M180" s="11">
        <v>323.96418189189188</v>
      </c>
      <c r="N180" s="11">
        <v>355.0816804577637</v>
      </c>
    </row>
    <row r="181" spans="2:14" x14ac:dyDescent="0.2">
      <c r="B181" s="13" t="s">
        <v>188</v>
      </c>
      <c r="C181" s="11">
        <v>27.112027027027025</v>
      </c>
      <c r="D181" s="11">
        <v>33.4140014648438</v>
      </c>
      <c r="E181" s="11">
        <v>87.474999999999994</v>
      </c>
      <c r="F181" s="11">
        <v>102.35</v>
      </c>
      <c r="G181" s="11">
        <v>48.31987500000001</v>
      </c>
      <c r="H181" s="11">
        <v>52.508000000000003</v>
      </c>
      <c r="I181" s="11">
        <v>174.11494999999999</v>
      </c>
      <c r="J181" s="11">
        <v>202.38752000000002</v>
      </c>
      <c r="K181" s="11">
        <v>0</v>
      </c>
      <c r="L181" s="11">
        <v>0</v>
      </c>
      <c r="M181" s="11">
        <v>337.02185202702702</v>
      </c>
      <c r="N181" s="11">
        <v>390.65952146484381</v>
      </c>
    </row>
    <row r="182" spans="2:14" x14ac:dyDescent="0.2">
      <c r="B182" s="13" t="s">
        <v>189</v>
      </c>
      <c r="C182" s="11">
        <v>26.139594594594595</v>
      </c>
      <c r="D182" s="11">
        <v>23.8689994812012</v>
      </c>
      <c r="E182" s="11">
        <v>76.673000000000002</v>
      </c>
      <c r="F182" s="11">
        <v>86.146000000000001</v>
      </c>
      <c r="G182" s="11">
        <v>49.490500000000004</v>
      </c>
      <c r="H182" s="11">
        <v>55.352999999999994</v>
      </c>
      <c r="I182" s="11">
        <v>199.30724000000001</v>
      </c>
      <c r="J182" s="11">
        <v>241.13806000000002</v>
      </c>
      <c r="K182" s="11">
        <v>0</v>
      </c>
      <c r="L182" s="11">
        <v>0</v>
      </c>
      <c r="M182" s="11">
        <v>351.61033459459463</v>
      </c>
      <c r="N182" s="11">
        <v>406.50605948120119</v>
      </c>
    </row>
    <row r="183" spans="2:14" x14ac:dyDescent="0.2">
      <c r="B183" s="13" t="s">
        <v>190</v>
      </c>
      <c r="C183" s="11">
        <v>20.025757575757577</v>
      </c>
      <c r="D183" s="11">
        <v>21.600000381469702</v>
      </c>
      <c r="E183" s="11">
        <v>82.197999999999993</v>
      </c>
      <c r="F183" s="11">
        <v>90.438000000000002</v>
      </c>
      <c r="G183" s="11">
        <v>52.477374999999995</v>
      </c>
      <c r="H183" s="11">
        <v>49.383624999999995</v>
      </c>
      <c r="I183" s="11">
        <v>216.33177000000001</v>
      </c>
      <c r="J183" s="11">
        <v>259.65062</v>
      </c>
      <c r="K183" s="11">
        <v>0</v>
      </c>
      <c r="L183" s="11">
        <v>0</v>
      </c>
      <c r="M183" s="11">
        <v>371.03290257575759</v>
      </c>
      <c r="N183" s="11">
        <v>421.07224538146971</v>
      </c>
    </row>
    <row r="184" spans="2:14" x14ac:dyDescent="0.2">
      <c r="B184" s="13" t="s">
        <v>191</v>
      </c>
      <c r="C184" s="11">
        <v>11.65</v>
      </c>
      <c r="D184" s="11">
        <v>21.600000381469702</v>
      </c>
      <c r="E184" s="11">
        <v>76.013000000000005</v>
      </c>
      <c r="F184" s="11">
        <v>88.674999999999997</v>
      </c>
      <c r="G184" s="11">
        <v>52.774250000000009</v>
      </c>
      <c r="H184" s="11">
        <v>55.774250000000002</v>
      </c>
      <c r="I184" s="11">
        <v>0</v>
      </c>
      <c r="J184" s="11">
        <v>0</v>
      </c>
      <c r="K184" s="11">
        <v>187.86324578172079</v>
      </c>
      <c r="L184" s="11">
        <v>216.36336897258946</v>
      </c>
      <c r="M184" s="11">
        <v>328.30049578172077</v>
      </c>
      <c r="N184" s="11">
        <v>382.41261935405919</v>
      </c>
    </row>
    <row r="185" spans="2:14" x14ac:dyDescent="0.2">
      <c r="B185" s="13" t="s">
        <v>192</v>
      </c>
      <c r="C185" s="11">
        <v>14.05</v>
      </c>
      <c r="D185" s="11">
        <v>18.2399997711182</v>
      </c>
      <c r="E185" s="11">
        <v>69.849999999999994</v>
      </c>
      <c r="F185" s="11">
        <v>76.635000000000005</v>
      </c>
      <c r="G185" s="11">
        <v>52.769249999999992</v>
      </c>
      <c r="H185" s="11">
        <v>54.341750000000005</v>
      </c>
      <c r="I185" s="11">
        <v>166.30423999999999</v>
      </c>
      <c r="J185" s="11">
        <v>191.23983999999999</v>
      </c>
      <c r="K185" s="11">
        <v>0</v>
      </c>
      <c r="L185" s="11">
        <v>0</v>
      </c>
      <c r="M185" s="11">
        <v>302.97348999999997</v>
      </c>
      <c r="N185" s="11">
        <v>340.45658977111816</v>
      </c>
    </row>
    <row r="186" spans="2:14" x14ac:dyDescent="0.2">
      <c r="B186" s="13" t="s">
        <v>193</v>
      </c>
      <c r="C186" s="11">
        <v>14.05</v>
      </c>
      <c r="D186" s="11">
        <v>18.2399997711182</v>
      </c>
      <c r="E186" s="11">
        <v>83.38</v>
      </c>
      <c r="F186" s="11">
        <v>99.141999999999996</v>
      </c>
      <c r="G186" s="11">
        <v>50.483000000000004</v>
      </c>
      <c r="H186" s="11">
        <v>41.936750000000004</v>
      </c>
      <c r="I186" s="11">
        <v>0</v>
      </c>
      <c r="J186" s="11">
        <v>0</v>
      </c>
      <c r="K186" s="11">
        <v>187.86324578172079</v>
      </c>
      <c r="L186" s="11">
        <v>216.36336897258946</v>
      </c>
      <c r="M186" s="11">
        <v>335.77624578172083</v>
      </c>
      <c r="N186" s="11">
        <v>375.68211874370763</v>
      </c>
    </row>
    <row r="187" spans="2:14" x14ac:dyDescent="0.2">
      <c r="B187" s="13" t="s">
        <v>194</v>
      </c>
      <c r="C187" s="11">
        <v>17.77</v>
      </c>
      <c r="D187" s="11">
        <v>18.2399997711182</v>
      </c>
      <c r="E187" s="11">
        <v>63.793999999999997</v>
      </c>
      <c r="F187" s="11">
        <v>68.92</v>
      </c>
      <c r="G187" s="11">
        <v>51.158000000000001</v>
      </c>
      <c r="H187" s="11">
        <v>52.093000000000004</v>
      </c>
      <c r="I187" s="11">
        <v>166.49144999999999</v>
      </c>
      <c r="J187" s="11">
        <v>181.79828000000001</v>
      </c>
      <c r="K187" s="11">
        <v>0</v>
      </c>
      <c r="L187" s="11">
        <v>0</v>
      </c>
      <c r="M187" s="11">
        <v>299.21344999999997</v>
      </c>
      <c r="N187" s="11">
        <v>321.05127977111817</v>
      </c>
    </row>
    <row r="188" spans="2:14" x14ac:dyDescent="0.2">
      <c r="B188" s="13" t="s">
        <v>195</v>
      </c>
      <c r="C188" s="11">
        <v>22.568918918918921</v>
      </c>
      <c r="D188" s="11">
        <v>21.600000381469702</v>
      </c>
      <c r="E188" s="11">
        <v>55.844999999999999</v>
      </c>
      <c r="F188" s="11">
        <v>67.037000000000006</v>
      </c>
      <c r="G188" s="11">
        <v>53.933</v>
      </c>
      <c r="H188" s="11">
        <v>53.933</v>
      </c>
      <c r="I188" s="11">
        <v>162.03894</v>
      </c>
      <c r="J188" s="11">
        <v>177.834</v>
      </c>
      <c r="K188" s="11">
        <v>0</v>
      </c>
      <c r="L188" s="11">
        <v>0</v>
      </c>
      <c r="M188" s="11">
        <v>294.38585891891893</v>
      </c>
      <c r="N188" s="11">
        <v>320.4040003814697</v>
      </c>
    </row>
    <row r="189" spans="2:14" x14ac:dyDescent="0.2">
      <c r="B189" s="13" t="s">
        <v>196</v>
      </c>
      <c r="C189" s="11">
        <v>14.05</v>
      </c>
      <c r="D189" s="11">
        <v>18.2399997711182</v>
      </c>
      <c r="E189" s="11">
        <v>59.85</v>
      </c>
      <c r="F189" s="11">
        <v>65.924999999999997</v>
      </c>
      <c r="G189" s="11">
        <v>39.838625000000008</v>
      </c>
      <c r="H189" s="11">
        <v>46.061124999999997</v>
      </c>
      <c r="I189" s="11">
        <v>182.79608999999999</v>
      </c>
      <c r="J189" s="11">
        <v>246.79875000000001</v>
      </c>
      <c r="K189" s="11">
        <v>0</v>
      </c>
      <c r="L189" s="11">
        <v>0</v>
      </c>
      <c r="M189" s="11">
        <v>296.53471500000001</v>
      </c>
      <c r="N189" s="11">
        <v>377.02487477111822</v>
      </c>
    </row>
    <row r="190" spans="2:14" x14ac:dyDescent="0.2">
      <c r="B190" s="13" t="s">
        <v>197</v>
      </c>
      <c r="C190" s="11">
        <v>14.05</v>
      </c>
      <c r="D190" s="11">
        <v>18.2399997711182</v>
      </c>
      <c r="E190" s="11">
        <v>76.349999999999994</v>
      </c>
      <c r="F190" s="11">
        <v>90.856499999999997</v>
      </c>
      <c r="G190" s="11">
        <v>43.638624999999998</v>
      </c>
      <c r="H190" s="11">
        <v>43.638624999999998</v>
      </c>
      <c r="I190" s="11">
        <v>166.92376999999999</v>
      </c>
      <c r="J190" s="11">
        <v>200.30504999999999</v>
      </c>
      <c r="K190" s="11">
        <v>0</v>
      </c>
      <c r="L190" s="11">
        <v>0</v>
      </c>
      <c r="M190" s="11">
        <v>300.96239500000001</v>
      </c>
      <c r="N190" s="11">
        <v>353.04017477111819</v>
      </c>
    </row>
    <row r="191" spans="2:14" x14ac:dyDescent="0.2">
      <c r="B191" s="13" t="s">
        <v>198</v>
      </c>
      <c r="C191" s="11">
        <v>14.05</v>
      </c>
      <c r="D191" s="11">
        <v>18.2399997711182</v>
      </c>
      <c r="E191" s="11">
        <v>76.052000000000007</v>
      </c>
      <c r="F191" s="11">
        <v>90.50188</v>
      </c>
      <c r="G191" s="11">
        <v>43.638624999999998</v>
      </c>
      <c r="H191" s="11">
        <v>43.638624999999998</v>
      </c>
      <c r="I191" s="11">
        <v>166.92376999999999</v>
      </c>
      <c r="J191" s="11">
        <v>200.30504999999999</v>
      </c>
      <c r="K191" s="11">
        <v>0</v>
      </c>
      <c r="L191" s="11">
        <v>0</v>
      </c>
      <c r="M191" s="11">
        <v>300.66439500000001</v>
      </c>
      <c r="N191" s="11">
        <v>352.68555477111818</v>
      </c>
    </row>
    <row r="192" spans="2:14" x14ac:dyDescent="0.2">
      <c r="B192" s="13" t="s">
        <v>199</v>
      </c>
      <c r="C192" s="11">
        <v>14.630810810810811</v>
      </c>
      <c r="D192" s="11">
        <v>16.0877990722656</v>
      </c>
      <c r="E192" s="11">
        <v>69.594999999999999</v>
      </c>
      <c r="F192" s="11">
        <v>69.594999999999999</v>
      </c>
      <c r="G192" s="11">
        <v>30.556125000000005</v>
      </c>
      <c r="H192" s="11">
        <v>36.077375000000004</v>
      </c>
      <c r="I192" s="11">
        <v>173.75790000000001</v>
      </c>
      <c r="J192" s="11">
        <v>194.91648999999998</v>
      </c>
      <c r="K192" s="11">
        <v>0</v>
      </c>
      <c r="L192" s="11">
        <v>0</v>
      </c>
      <c r="M192" s="11">
        <v>288.53983581081081</v>
      </c>
      <c r="N192" s="11">
        <v>316.67666407226557</v>
      </c>
    </row>
    <row r="193" spans="1:14" x14ac:dyDescent="0.2">
      <c r="B193" s="13" t="s">
        <v>200</v>
      </c>
      <c r="C193" s="11">
        <v>14.05</v>
      </c>
      <c r="D193" s="11">
        <v>18.2399997711182</v>
      </c>
      <c r="E193" s="11">
        <v>60.223999999999997</v>
      </c>
      <c r="F193" s="11">
        <v>64.207999999999998</v>
      </c>
      <c r="G193" s="11">
        <v>34.885500000000008</v>
      </c>
      <c r="H193" s="11">
        <v>36.555500000000002</v>
      </c>
      <c r="I193" s="11">
        <v>155.11217000000002</v>
      </c>
      <c r="J193" s="11">
        <v>164.98219</v>
      </c>
      <c r="K193" s="11">
        <v>0</v>
      </c>
      <c r="L193" s="11">
        <v>0</v>
      </c>
      <c r="M193" s="11">
        <v>264.27167000000003</v>
      </c>
      <c r="N193" s="11">
        <v>283.98568977111819</v>
      </c>
    </row>
    <row r="194" spans="1:14" x14ac:dyDescent="0.2">
      <c r="B194" s="13" t="s">
        <v>201</v>
      </c>
      <c r="C194" s="11">
        <v>14.05</v>
      </c>
      <c r="D194" s="11">
        <v>18.2399997711182</v>
      </c>
      <c r="E194" s="11">
        <v>70.17</v>
      </c>
      <c r="F194" s="11">
        <v>80.706999999999994</v>
      </c>
      <c r="G194" s="11">
        <v>44.921889204545465</v>
      </c>
      <c r="H194" s="11">
        <v>49.11445738636364</v>
      </c>
      <c r="I194" s="11">
        <v>146.51594999999998</v>
      </c>
      <c r="J194" s="11">
        <v>161.06429</v>
      </c>
      <c r="K194" s="11">
        <v>0</v>
      </c>
      <c r="L194" s="11">
        <v>0</v>
      </c>
      <c r="M194" s="11">
        <v>275.65783920454544</v>
      </c>
      <c r="N194" s="11">
        <v>309.12574715748178</v>
      </c>
    </row>
    <row r="195" spans="1:14" x14ac:dyDescent="0.2">
      <c r="B195" s="13" t="s">
        <v>202</v>
      </c>
      <c r="C195" s="11">
        <v>14.05</v>
      </c>
      <c r="D195" s="11">
        <v>18.2399997711182</v>
      </c>
      <c r="E195" s="11">
        <v>77.05</v>
      </c>
      <c r="F195" s="11">
        <v>83.97</v>
      </c>
      <c r="G195" s="11">
        <v>40.124875000000003</v>
      </c>
      <c r="H195" s="11">
        <v>41.212375000000002</v>
      </c>
      <c r="I195" s="11">
        <v>164.19282000000001</v>
      </c>
      <c r="J195" s="11">
        <v>183.56808999999998</v>
      </c>
      <c r="K195" s="11">
        <v>0</v>
      </c>
      <c r="L195" s="11">
        <v>0</v>
      </c>
      <c r="M195" s="11">
        <v>295.41769499999998</v>
      </c>
      <c r="N195" s="11">
        <v>326.99046477111818</v>
      </c>
    </row>
    <row r="196" spans="1:14" x14ac:dyDescent="0.2">
      <c r="B196" s="13" t="s">
        <v>203</v>
      </c>
      <c r="C196" s="11">
        <v>25.22445945945946</v>
      </c>
      <c r="D196" s="11">
        <v>25.121000289916999</v>
      </c>
      <c r="E196" s="11">
        <v>72.400000000000006</v>
      </c>
      <c r="F196" s="11">
        <v>72.400000000000006</v>
      </c>
      <c r="G196" s="11">
        <v>37.533000000000001</v>
      </c>
      <c r="H196" s="11">
        <v>38.961750000000009</v>
      </c>
      <c r="I196" s="11">
        <v>155.93821</v>
      </c>
      <c r="J196" s="11">
        <v>167.07431</v>
      </c>
      <c r="K196" s="11">
        <v>0</v>
      </c>
      <c r="L196" s="11">
        <v>0</v>
      </c>
      <c r="M196" s="11">
        <v>291.09566945945949</v>
      </c>
      <c r="N196" s="11">
        <v>303.55706028991699</v>
      </c>
    </row>
    <row r="197" spans="1:14" x14ac:dyDescent="0.2">
      <c r="B197" s="13" t="s">
        <v>204</v>
      </c>
      <c r="C197" s="11">
        <v>14.05</v>
      </c>
      <c r="D197" s="11">
        <v>18.2399997711182</v>
      </c>
      <c r="E197" s="11">
        <v>73.502750000000006</v>
      </c>
      <c r="F197" s="11">
        <v>84.477800000000002</v>
      </c>
      <c r="G197" s="11">
        <v>61.162822187499998</v>
      </c>
      <c r="H197" s="11">
        <v>63.167150937499997</v>
      </c>
      <c r="I197" s="11">
        <v>221.85542999999998</v>
      </c>
      <c r="J197" s="11">
        <v>228.89992999999998</v>
      </c>
      <c r="K197" s="11">
        <v>0</v>
      </c>
      <c r="L197" s="11">
        <v>0</v>
      </c>
      <c r="M197" s="11">
        <v>370.57100218749997</v>
      </c>
      <c r="N197" s="11">
        <v>394.78488070861818</v>
      </c>
    </row>
    <row r="198" spans="1:14" x14ac:dyDescent="0.2">
      <c r="B198" s="15"/>
      <c r="C198" s="15"/>
      <c r="D198" s="15"/>
      <c r="E198" s="15"/>
      <c r="F198" s="15"/>
      <c r="G198" s="11"/>
      <c r="H198" s="11"/>
      <c r="I198" s="15"/>
      <c r="J198" s="15"/>
      <c r="K198" s="15"/>
      <c r="L198" s="15"/>
      <c r="M198" s="11"/>
      <c r="N198" s="11"/>
    </row>
    <row r="199" spans="1:14" x14ac:dyDescent="0.2">
      <c r="B199" s="15"/>
      <c r="C199" s="15"/>
      <c r="D199" s="15"/>
      <c r="E199" s="15"/>
      <c r="F199" s="15"/>
      <c r="G199" s="11"/>
      <c r="H199" s="11"/>
      <c r="I199" s="15"/>
      <c r="J199" s="15"/>
      <c r="K199" s="15"/>
      <c r="L199" s="15"/>
      <c r="M199" s="11"/>
      <c r="N199" s="11"/>
    </row>
    <row r="200" spans="1:14" x14ac:dyDescent="0.2">
      <c r="A200" s="14" t="s">
        <v>205</v>
      </c>
      <c r="B200" s="13" t="s">
        <v>206</v>
      </c>
      <c r="C200" s="11">
        <v>14.498749999999999</v>
      </c>
      <c r="D200" s="11">
        <v>18.809999465942401</v>
      </c>
      <c r="E200" s="11">
        <v>105.43300000000001</v>
      </c>
      <c r="F200" s="11">
        <v>117.557</v>
      </c>
      <c r="G200" s="11">
        <v>50.483000000000004</v>
      </c>
      <c r="H200" s="11">
        <v>41.936750000000004</v>
      </c>
      <c r="I200" s="11">
        <v>173.08819</v>
      </c>
      <c r="J200" s="11">
        <v>179.96864000000002</v>
      </c>
      <c r="K200" s="11">
        <v>0</v>
      </c>
      <c r="L200" s="11">
        <v>0</v>
      </c>
      <c r="M200" s="11">
        <v>343.50294000000002</v>
      </c>
      <c r="N200" s="11">
        <v>358.27238946594241</v>
      </c>
    </row>
    <row r="201" spans="1:14" x14ac:dyDescent="0.2">
      <c r="B201" s="13" t="s">
        <v>207</v>
      </c>
      <c r="C201" s="11">
        <v>18.08837837837838</v>
      </c>
      <c r="D201" s="11">
        <v>21.584999084472699</v>
      </c>
      <c r="E201" s="11">
        <v>98.486999999999995</v>
      </c>
      <c r="F201" s="11">
        <v>104.89400000000001</v>
      </c>
      <c r="G201" s="11">
        <v>50.483000000000004</v>
      </c>
      <c r="H201" s="11">
        <v>41.936750000000004</v>
      </c>
      <c r="I201" s="11">
        <v>221.30345</v>
      </c>
      <c r="J201" s="11">
        <v>221.30345</v>
      </c>
      <c r="K201" s="11">
        <v>0</v>
      </c>
      <c r="L201" s="11">
        <v>0</v>
      </c>
      <c r="M201" s="11">
        <v>388.36182837837839</v>
      </c>
      <c r="N201" s="11">
        <v>389.71919908447273</v>
      </c>
    </row>
    <row r="202" spans="1:14" x14ac:dyDescent="0.2">
      <c r="B202" s="13" t="s">
        <v>208</v>
      </c>
      <c r="C202" s="11">
        <v>16.059999999999999</v>
      </c>
      <c r="D202" s="11">
        <v>14.6400003433228</v>
      </c>
      <c r="E202" s="11">
        <v>115.172</v>
      </c>
      <c r="F202" s="11">
        <v>124.386</v>
      </c>
      <c r="G202" s="11">
        <v>50.483000000000004</v>
      </c>
      <c r="H202" s="11">
        <v>41.936750000000004</v>
      </c>
      <c r="I202" s="11">
        <v>208.2663</v>
      </c>
      <c r="J202" s="11">
        <v>247.84867000000003</v>
      </c>
      <c r="K202" s="11">
        <v>0</v>
      </c>
      <c r="L202" s="11">
        <v>0</v>
      </c>
      <c r="M202" s="11">
        <v>389.98130000000003</v>
      </c>
      <c r="N202" s="11">
        <v>428.81142034332282</v>
      </c>
    </row>
    <row r="203" spans="1:14" x14ac:dyDescent="0.2">
      <c r="B203" s="13" t="s">
        <v>209</v>
      </c>
      <c r="C203" s="11">
        <v>11.97940372168285</v>
      </c>
      <c r="D203" s="11">
        <v>14.2325</v>
      </c>
      <c r="E203" s="11">
        <v>93.578000000000003</v>
      </c>
      <c r="F203" s="11">
        <v>108.748</v>
      </c>
      <c r="G203" s="11">
        <v>50.483000000000004</v>
      </c>
      <c r="H203" s="11">
        <v>41.936750000000004</v>
      </c>
      <c r="I203" s="11">
        <v>206.82488636363635</v>
      </c>
      <c r="J203" s="11">
        <v>251.45613636363638</v>
      </c>
      <c r="K203" s="11">
        <v>0</v>
      </c>
      <c r="L203" s="11">
        <v>0</v>
      </c>
      <c r="M203" s="11">
        <v>362.8652900853192</v>
      </c>
      <c r="N203" s="11">
        <v>416.37338636363643</v>
      </c>
    </row>
    <row r="204" spans="1:14" x14ac:dyDescent="0.2">
      <c r="B204" s="13" t="s">
        <v>210</v>
      </c>
      <c r="C204" s="11">
        <v>22.202027027027025</v>
      </c>
      <c r="D204" s="11">
        <v>21.375</v>
      </c>
      <c r="E204" s="11">
        <v>123.54900000000001</v>
      </c>
      <c r="F204" s="11">
        <v>138.35</v>
      </c>
      <c r="G204" s="11">
        <v>50.483000000000004</v>
      </c>
      <c r="H204" s="11">
        <v>41.936750000000004</v>
      </c>
      <c r="I204" s="11">
        <v>188.26378</v>
      </c>
      <c r="J204" s="11">
        <v>199.88238000000001</v>
      </c>
      <c r="K204" s="11">
        <v>0</v>
      </c>
      <c r="L204" s="11">
        <v>0</v>
      </c>
      <c r="M204" s="11">
        <v>384.49780702702702</v>
      </c>
      <c r="N204" s="11">
        <v>401.54413</v>
      </c>
    </row>
    <row r="205" spans="1:14" x14ac:dyDescent="0.2">
      <c r="B205" s="13" t="s">
        <v>211</v>
      </c>
      <c r="C205" s="11">
        <v>17.74081081081081</v>
      </c>
      <c r="D205" s="11">
        <v>23.59</v>
      </c>
      <c r="E205" s="11">
        <v>83.63</v>
      </c>
      <c r="F205" s="11">
        <v>89.036000000000001</v>
      </c>
      <c r="G205" s="11">
        <v>50.483000000000004</v>
      </c>
      <c r="H205" s="11">
        <v>41.936750000000004</v>
      </c>
      <c r="I205" s="11">
        <v>172.13</v>
      </c>
      <c r="J205" s="11">
        <v>172.13</v>
      </c>
      <c r="K205" s="11">
        <v>0</v>
      </c>
      <c r="L205" s="11">
        <v>0</v>
      </c>
      <c r="M205" s="11">
        <v>323.98381081081084</v>
      </c>
      <c r="N205" s="11">
        <v>326.69274999999999</v>
      </c>
    </row>
    <row r="206" spans="1:14" x14ac:dyDescent="0.2">
      <c r="B206" s="13" t="s">
        <v>212</v>
      </c>
      <c r="C206" s="11">
        <v>20.003378378378379</v>
      </c>
      <c r="D206" s="11">
        <v>24.25</v>
      </c>
      <c r="E206" s="11">
        <v>107.747</v>
      </c>
      <c r="F206" s="11">
        <v>115.23399999999999</v>
      </c>
      <c r="G206" s="11">
        <v>50.483000000000004</v>
      </c>
      <c r="H206" s="11">
        <v>41.936750000000004</v>
      </c>
      <c r="I206" s="11">
        <v>204.5782838983051</v>
      </c>
      <c r="J206" s="11">
        <v>233.52828389830509</v>
      </c>
      <c r="K206" s="11">
        <v>0</v>
      </c>
      <c r="L206" s="11">
        <v>0</v>
      </c>
      <c r="M206" s="11">
        <v>382.81166227668348</v>
      </c>
      <c r="N206" s="11">
        <v>414.94903389830506</v>
      </c>
    </row>
    <row r="207" spans="1:14" x14ac:dyDescent="0.2">
      <c r="B207" s="13" t="s">
        <v>213</v>
      </c>
      <c r="C207" s="11">
        <v>12.618378378378379</v>
      </c>
      <c r="D207" s="11">
        <v>15.102999687194799</v>
      </c>
      <c r="E207" s="11">
        <v>96.894999999999996</v>
      </c>
      <c r="F207" s="11">
        <v>105.17</v>
      </c>
      <c r="G207" s="11">
        <v>50.483000000000004</v>
      </c>
      <c r="H207" s="11">
        <v>41.936750000000004</v>
      </c>
      <c r="I207" s="11">
        <v>208.28945999999999</v>
      </c>
      <c r="J207" s="11">
        <v>247.84095000000002</v>
      </c>
      <c r="K207" s="11">
        <v>0</v>
      </c>
      <c r="L207" s="11">
        <v>0</v>
      </c>
      <c r="M207" s="11">
        <v>368.28583837837834</v>
      </c>
      <c r="N207" s="11">
        <v>410.05069968719482</v>
      </c>
    </row>
    <row r="208" spans="1:14" x14ac:dyDescent="0.2">
      <c r="B208" s="13" t="s">
        <v>214</v>
      </c>
      <c r="C208" s="11">
        <v>23.491</v>
      </c>
      <c r="D208" s="11">
        <v>21.113499999999998</v>
      </c>
      <c r="E208" s="11">
        <v>110.196</v>
      </c>
      <c r="F208" s="11">
        <v>115.705</v>
      </c>
      <c r="G208" s="11">
        <v>49.490500000000004</v>
      </c>
      <c r="H208" s="11">
        <v>55.352999999999994</v>
      </c>
      <c r="I208" s="11">
        <v>196.71525</v>
      </c>
      <c r="J208" s="11">
        <v>226.82325</v>
      </c>
      <c r="K208" s="11">
        <v>0</v>
      </c>
      <c r="L208" s="11">
        <v>0</v>
      </c>
      <c r="M208" s="11">
        <v>379.89274999999998</v>
      </c>
      <c r="N208" s="11">
        <v>418.99474999999995</v>
      </c>
    </row>
    <row r="209" spans="1:14" x14ac:dyDescent="0.2">
      <c r="B209" s="13" t="s">
        <v>215</v>
      </c>
      <c r="C209" s="11">
        <v>21.442162162162159</v>
      </c>
      <c r="D209" s="11">
        <v>22.569999694824201</v>
      </c>
      <c r="E209" s="11">
        <v>94.728999999999999</v>
      </c>
      <c r="F209" s="11">
        <v>98.525000000000006</v>
      </c>
      <c r="G209" s="11">
        <v>50.483000000000004</v>
      </c>
      <c r="H209" s="11">
        <v>41.936750000000004</v>
      </c>
      <c r="I209" s="11">
        <v>214.01190999999997</v>
      </c>
      <c r="J209" s="11">
        <v>242.82681000000002</v>
      </c>
      <c r="K209" s="11">
        <v>0</v>
      </c>
      <c r="L209" s="11">
        <v>0</v>
      </c>
      <c r="M209" s="11">
        <v>380.6660721621621</v>
      </c>
      <c r="N209" s="11">
        <v>405.85855969482424</v>
      </c>
    </row>
    <row r="210" spans="1:14" x14ac:dyDescent="0.2">
      <c r="B210" s="13" t="s">
        <v>216</v>
      </c>
      <c r="C210" s="11">
        <v>23.522054054054053</v>
      </c>
      <c r="D210" s="11">
        <v>21.591999053955099</v>
      </c>
      <c r="E210" s="11">
        <v>64.290999999999997</v>
      </c>
      <c r="F210" s="11">
        <v>78.563999999999993</v>
      </c>
      <c r="G210" s="11">
        <v>45.901452499999998</v>
      </c>
      <c r="H210" s="11">
        <v>50.359397187500001</v>
      </c>
      <c r="I210" s="11">
        <v>161.58732000000001</v>
      </c>
      <c r="J210" s="11">
        <v>174.98924</v>
      </c>
      <c r="K210" s="11">
        <v>0</v>
      </c>
      <c r="L210" s="11">
        <v>0</v>
      </c>
      <c r="M210" s="11">
        <v>295.30182655405406</v>
      </c>
      <c r="N210" s="11">
        <v>325.5046362414551</v>
      </c>
    </row>
    <row r="211" spans="1:14" x14ac:dyDescent="0.2">
      <c r="B211" s="13" t="s">
        <v>217</v>
      </c>
      <c r="C211" s="11">
        <v>22.19445</v>
      </c>
      <c r="D211" s="11">
        <v>24.281999588012699</v>
      </c>
      <c r="E211" s="11">
        <v>65.527000000000001</v>
      </c>
      <c r="F211" s="11">
        <v>72.989999999999995</v>
      </c>
      <c r="G211" s="11">
        <v>53.262050000000002</v>
      </c>
      <c r="H211" s="11">
        <v>56.142809374999992</v>
      </c>
      <c r="I211" s="11">
        <v>202.33927000000003</v>
      </c>
      <c r="J211" s="11">
        <v>244.85331000000002</v>
      </c>
      <c r="K211" s="11">
        <v>0</v>
      </c>
      <c r="L211" s="11">
        <v>0</v>
      </c>
      <c r="M211" s="11">
        <v>343.32276999999999</v>
      </c>
      <c r="N211" s="11">
        <v>398.26811896301274</v>
      </c>
    </row>
    <row r="212" spans="1:14" x14ac:dyDescent="0.2">
      <c r="B212" s="13" t="s">
        <v>218</v>
      </c>
      <c r="C212" s="11">
        <v>17.483030303030304</v>
      </c>
      <c r="D212" s="11">
        <v>19.2959995269775</v>
      </c>
      <c r="E212" s="11">
        <v>102.98099999999999</v>
      </c>
      <c r="F212" s="11">
        <v>102.98099999999999</v>
      </c>
      <c r="G212" s="11">
        <v>48.030500000000011</v>
      </c>
      <c r="H212" s="11">
        <v>50.272999999999996</v>
      </c>
      <c r="I212" s="11">
        <v>196.065</v>
      </c>
      <c r="J212" s="11">
        <v>229.83999999999997</v>
      </c>
      <c r="K212" s="11">
        <v>0</v>
      </c>
      <c r="L212" s="11">
        <v>0</v>
      </c>
      <c r="M212" s="11">
        <v>364.55953030303033</v>
      </c>
      <c r="N212" s="11">
        <v>402.38999952697748</v>
      </c>
    </row>
    <row r="213" spans="1:14" x14ac:dyDescent="0.2">
      <c r="B213" s="13" t="s">
        <v>219</v>
      </c>
      <c r="C213" s="11">
        <v>22.847297297297295</v>
      </c>
      <c r="D213" s="11">
        <v>21.43</v>
      </c>
      <c r="E213" s="11">
        <v>69.176000000000002</v>
      </c>
      <c r="F213" s="11">
        <v>72.634799999999998</v>
      </c>
      <c r="G213" s="11">
        <v>50.483000000000004</v>
      </c>
      <c r="H213" s="11">
        <v>41.936750000000004</v>
      </c>
      <c r="I213" s="11">
        <v>183.98304000000002</v>
      </c>
      <c r="J213" s="11">
        <v>204.75949000000003</v>
      </c>
      <c r="K213" s="11">
        <v>0</v>
      </c>
      <c r="L213" s="11">
        <v>0</v>
      </c>
      <c r="M213" s="11">
        <v>326.48933729729731</v>
      </c>
      <c r="N213" s="11">
        <v>340.76104000000004</v>
      </c>
    </row>
    <row r="214" spans="1:14" x14ac:dyDescent="0.2">
      <c r="B214" s="13" t="s">
        <v>220</v>
      </c>
      <c r="C214" s="11">
        <v>20.265702702702704</v>
      </c>
      <c r="D214" s="11">
        <v>22.870000839233398</v>
      </c>
      <c r="E214" s="11">
        <v>76.087999999999994</v>
      </c>
      <c r="F214" s="11">
        <v>97.176000000000002</v>
      </c>
      <c r="G214" s="11">
        <v>46.252375000000008</v>
      </c>
      <c r="H214" s="11">
        <v>47.648625000000003</v>
      </c>
      <c r="I214" s="11">
        <v>175.22084000000001</v>
      </c>
      <c r="J214" s="11">
        <v>184.82838000000001</v>
      </c>
      <c r="K214" s="11">
        <v>0</v>
      </c>
      <c r="L214" s="11">
        <v>0</v>
      </c>
      <c r="M214" s="11">
        <v>317.8269177027027</v>
      </c>
      <c r="N214" s="11">
        <v>352.52300583923341</v>
      </c>
    </row>
    <row r="215" spans="1:14" x14ac:dyDescent="0.2">
      <c r="B215" s="13" t="s">
        <v>221</v>
      </c>
      <c r="C215" s="11">
        <v>26.139594594594595</v>
      </c>
      <c r="D215" s="11">
        <v>23.8689994812012</v>
      </c>
      <c r="E215" s="11">
        <v>66.435000000000002</v>
      </c>
      <c r="F215" s="11">
        <v>76.400000000000006</v>
      </c>
      <c r="G215" s="11">
        <v>49.490500000000004</v>
      </c>
      <c r="H215" s="11">
        <v>55.352999999999994</v>
      </c>
      <c r="I215" s="11">
        <v>208.2663</v>
      </c>
      <c r="J215" s="11">
        <v>270.76741999999996</v>
      </c>
      <c r="K215" s="11">
        <v>0</v>
      </c>
      <c r="L215" s="11">
        <v>0</v>
      </c>
      <c r="M215" s="11">
        <v>350.3313945945946</v>
      </c>
      <c r="N215" s="11">
        <v>426.38941948120117</v>
      </c>
    </row>
    <row r="216" spans="1:14" x14ac:dyDescent="0.2">
      <c r="B216" s="13"/>
      <c r="C216" s="13"/>
      <c r="D216" s="13"/>
      <c r="E216" s="13"/>
      <c r="F216" s="13"/>
      <c r="G216" s="11"/>
      <c r="H216" s="11"/>
      <c r="I216" s="13"/>
      <c r="J216" s="13"/>
      <c r="K216" s="13"/>
      <c r="L216" s="13"/>
      <c r="M216" s="11"/>
      <c r="N216" s="11"/>
    </row>
    <row r="217" spans="1:14" x14ac:dyDescent="0.2">
      <c r="A217" s="14" t="s">
        <v>222</v>
      </c>
      <c r="B217" s="13" t="s">
        <v>223</v>
      </c>
      <c r="C217" s="11">
        <v>19.762162162162159</v>
      </c>
      <c r="D217" s="11">
        <v>20.045999999999999</v>
      </c>
      <c r="E217" s="11">
        <v>106.47199999999999</v>
      </c>
      <c r="F217" s="11">
        <v>106.958</v>
      </c>
      <c r="G217" s="11">
        <v>65.456750000000014</v>
      </c>
      <c r="H217" s="11">
        <v>71.499499999999998</v>
      </c>
      <c r="I217" s="11">
        <v>185.05998000000002</v>
      </c>
      <c r="J217" s="11">
        <v>207.25497999999999</v>
      </c>
      <c r="K217" s="11">
        <v>0</v>
      </c>
      <c r="L217" s="11">
        <v>0</v>
      </c>
      <c r="M217" s="11">
        <v>376.75089216216219</v>
      </c>
      <c r="N217" s="11">
        <v>405.75847999999996</v>
      </c>
    </row>
    <row r="218" spans="1:14" x14ac:dyDescent="0.2">
      <c r="B218" s="13" t="s">
        <v>224</v>
      </c>
      <c r="C218" s="11">
        <v>20.802229729729731</v>
      </c>
      <c r="D218" s="11">
        <v>20.045999999999999</v>
      </c>
      <c r="E218" s="11">
        <v>91.02</v>
      </c>
      <c r="F218" s="11">
        <v>91.02</v>
      </c>
      <c r="G218" s="11">
        <v>50.483000000000004</v>
      </c>
      <c r="H218" s="11">
        <v>41.936750000000004</v>
      </c>
      <c r="I218" s="11">
        <v>191.97902999999999</v>
      </c>
      <c r="J218" s="11">
        <v>205.50254000000001</v>
      </c>
      <c r="K218" s="11">
        <v>0</v>
      </c>
      <c r="L218" s="11">
        <v>0</v>
      </c>
      <c r="M218" s="11">
        <v>354.28425972972968</v>
      </c>
      <c r="N218" s="11">
        <v>358.50529</v>
      </c>
    </row>
    <row r="219" spans="1:14" x14ac:dyDescent="0.2">
      <c r="B219" s="13" t="s">
        <v>225</v>
      </c>
      <c r="C219" s="11">
        <v>18.898219696969697</v>
      </c>
      <c r="D219" s="11">
        <v>23.9354953765869</v>
      </c>
      <c r="E219" s="11">
        <v>76.161249999999995</v>
      </c>
      <c r="F219" s="11">
        <v>74.608000000000004</v>
      </c>
      <c r="G219" s="11">
        <v>65.456750000000014</v>
      </c>
      <c r="H219" s="11">
        <v>71.499499999999998</v>
      </c>
      <c r="I219" s="11">
        <v>200.55788000000001</v>
      </c>
      <c r="J219" s="11">
        <v>206.54667000000001</v>
      </c>
      <c r="K219" s="11">
        <v>0</v>
      </c>
      <c r="L219" s="11">
        <v>0</v>
      </c>
      <c r="M219" s="11">
        <v>361.07409969696971</v>
      </c>
      <c r="N219" s="11">
        <v>376.58966537658694</v>
      </c>
    </row>
    <row r="220" spans="1:14" x14ac:dyDescent="0.2">
      <c r="B220" s="13" t="s">
        <v>226</v>
      </c>
      <c r="C220" s="11">
        <v>14.580270270270271</v>
      </c>
      <c r="D220" s="11">
        <v>18.316999435424801</v>
      </c>
      <c r="E220" s="11">
        <v>78.7</v>
      </c>
      <c r="F220" s="11">
        <v>81.998999999999995</v>
      </c>
      <c r="G220" s="11">
        <v>49.373437500000001</v>
      </c>
      <c r="H220" s="11">
        <v>49.341718749999998</v>
      </c>
      <c r="I220" s="11">
        <v>200.34750999999997</v>
      </c>
      <c r="J220" s="11">
        <v>237.50387000000001</v>
      </c>
      <c r="K220" s="11">
        <v>0</v>
      </c>
      <c r="L220" s="11">
        <v>0</v>
      </c>
      <c r="M220" s="11">
        <v>343.00121777027027</v>
      </c>
      <c r="N220" s="11">
        <v>387.16158818542482</v>
      </c>
    </row>
    <row r="221" spans="1:14" x14ac:dyDescent="0.2">
      <c r="B221" s="13" t="s">
        <v>227</v>
      </c>
      <c r="C221" s="11">
        <v>12.673</v>
      </c>
      <c r="D221" s="11">
        <v>19.452199999999998</v>
      </c>
      <c r="E221" s="11">
        <v>86.378</v>
      </c>
      <c r="F221" s="11">
        <v>93.84</v>
      </c>
      <c r="G221" s="11">
        <v>50.483000000000004</v>
      </c>
      <c r="H221" s="11">
        <v>41.936750000000004</v>
      </c>
      <c r="I221" s="11">
        <v>208.20647</v>
      </c>
      <c r="J221" s="11">
        <v>270.79636999999997</v>
      </c>
      <c r="K221" s="11">
        <v>0</v>
      </c>
      <c r="L221" s="11">
        <v>0</v>
      </c>
      <c r="M221" s="11">
        <v>357.74046999999996</v>
      </c>
      <c r="N221" s="11">
        <v>426.02531999999997</v>
      </c>
    </row>
    <row r="222" spans="1:14" x14ac:dyDescent="0.2">
      <c r="B222" s="13" t="s">
        <v>228</v>
      </c>
      <c r="C222" s="11">
        <v>19.131</v>
      </c>
      <c r="D222" s="11">
        <v>28.663199999999996</v>
      </c>
      <c r="E222" s="11">
        <v>87.912000000000006</v>
      </c>
      <c r="F222" s="11">
        <v>99.995999999999995</v>
      </c>
      <c r="G222" s="11">
        <v>50.483000000000004</v>
      </c>
      <c r="H222" s="11">
        <v>41.936750000000004</v>
      </c>
      <c r="I222" s="11">
        <v>208.20647</v>
      </c>
      <c r="J222" s="11">
        <v>270.79656299999999</v>
      </c>
      <c r="K222" s="11">
        <v>0</v>
      </c>
      <c r="L222" s="11">
        <v>0</v>
      </c>
      <c r="M222" s="11">
        <v>365.73247000000003</v>
      </c>
      <c r="N222" s="11">
        <v>441.39251300000001</v>
      </c>
    </row>
    <row r="223" spans="1:14" x14ac:dyDescent="0.2">
      <c r="B223" s="13" t="s">
        <v>229</v>
      </c>
      <c r="C223" s="11">
        <v>16.110567567567568</v>
      </c>
      <c r="D223" s="11">
        <v>18.382999420166001</v>
      </c>
      <c r="E223" s="11">
        <v>57.936</v>
      </c>
      <c r="F223" s="11">
        <v>57.936</v>
      </c>
      <c r="G223" s="11">
        <v>65.456750000000014</v>
      </c>
      <c r="H223" s="11">
        <v>71.499499999999998</v>
      </c>
      <c r="I223" s="11">
        <v>200.55788000000001</v>
      </c>
      <c r="J223" s="11">
        <v>206.54667000000001</v>
      </c>
      <c r="K223" s="11">
        <v>0</v>
      </c>
      <c r="L223" s="11">
        <v>0</v>
      </c>
      <c r="M223" s="11">
        <v>340.0611975675676</v>
      </c>
      <c r="N223" s="11">
        <v>354.36516942016601</v>
      </c>
    </row>
    <row r="224" spans="1:14" x14ac:dyDescent="0.2">
      <c r="B224" s="13" t="s">
        <v>230</v>
      </c>
      <c r="C224" s="11">
        <v>14.448331436699858</v>
      </c>
      <c r="D224" s="11">
        <v>12.365</v>
      </c>
      <c r="E224" s="11">
        <v>71.996549999999999</v>
      </c>
      <c r="F224" s="11">
        <v>87.483990000000006</v>
      </c>
      <c r="G224" s="11">
        <v>65.456750000000014</v>
      </c>
      <c r="H224" s="11">
        <v>71.499499999999998</v>
      </c>
      <c r="I224" s="11">
        <v>200.55788000000001</v>
      </c>
      <c r="J224" s="11">
        <v>206.54667000000001</v>
      </c>
      <c r="K224" s="11">
        <v>0</v>
      </c>
      <c r="L224" s="11">
        <v>0</v>
      </c>
      <c r="M224" s="11">
        <v>352.45951143669987</v>
      </c>
      <c r="N224" s="11">
        <v>377.89516000000003</v>
      </c>
    </row>
    <row r="225" spans="1:17" x14ac:dyDescent="0.2">
      <c r="B225" s="13" t="s">
        <v>231</v>
      </c>
      <c r="C225" s="11">
        <v>19.762162162162159</v>
      </c>
      <c r="D225" s="11">
        <v>20.045999999999999</v>
      </c>
      <c r="E225" s="11">
        <v>107.55</v>
      </c>
      <c r="F225" s="11">
        <v>115.11499999999999</v>
      </c>
      <c r="G225" s="11">
        <v>65.456750000000014</v>
      </c>
      <c r="H225" s="11">
        <v>71.499499999999998</v>
      </c>
      <c r="I225" s="11">
        <v>186.05586</v>
      </c>
      <c r="J225" s="11">
        <v>217.42028999999999</v>
      </c>
      <c r="K225" s="11">
        <v>0</v>
      </c>
      <c r="L225" s="11">
        <v>0</v>
      </c>
      <c r="M225" s="11">
        <v>378.82477216216216</v>
      </c>
      <c r="N225" s="11">
        <v>424.08078999999998</v>
      </c>
    </row>
    <row r="226" spans="1:17" x14ac:dyDescent="0.2">
      <c r="B226" s="13" t="s">
        <v>232</v>
      </c>
      <c r="C226" s="11">
        <v>11.97940372168285</v>
      </c>
      <c r="D226" s="11">
        <v>12.385</v>
      </c>
      <c r="E226" s="11">
        <v>57.634</v>
      </c>
      <c r="F226" s="11">
        <v>70.626000000000005</v>
      </c>
      <c r="G226" s="11">
        <v>59.591625000000001</v>
      </c>
      <c r="H226" s="11">
        <v>70.662217500000011</v>
      </c>
      <c r="I226" s="11">
        <v>190.47942</v>
      </c>
      <c r="J226" s="11">
        <v>218.96043</v>
      </c>
      <c r="K226" s="11">
        <v>0</v>
      </c>
      <c r="L226" s="11">
        <v>0</v>
      </c>
      <c r="M226" s="11">
        <v>319.68444872168288</v>
      </c>
      <c r="N226" s="11">
        <v>372.63364750000005</v>
      </c>
    </row>
    <row r="227" spans="1:17" x14ac:dyDescent="0.2">
      <c r="B227" s="13" t="s">
        <v>233</v>
      </c>
      <c r="C227" s="11">
        <v>15.461</v>
      </c>
      <c r="D227" s="11">
        <v>22.330199999999998</v>
      </c>
      <c r="E227" s="11">
        <v>109.88800000000001</v>
      </c>
      <c r="F227" s="11">
        <v>138.91</v>
      </c>
      <c r="G227" s="11">
        <v>65.456750000000014</v>
      </c>
      <c r="H227" s="11">
        <v>71.499499999999998</v>
      </c>
      <c r="I227" s="11">
        <v>227.40998929999998</v>
      </c>
      <c r="J227" s="11">
        <v>255.15950999999998</v>
      </c>
      <c r="K227" s="11">
        <v>0</v>
      </c>
      <c r="L227" s="11">
        <v>0</v>
      </c>
      <c r="M227" s="11">
        <v>418.2157393</v>
      </c>
      <c r="N227" s="11">
        <v>487.89920999999993</v>
      </c>
    </row>
    <row r="228" spans="1:17" x14ac:dyDescent="0.2">
      <c r="B228" s="13" t="s">
        <v>234</v>
      </c>
      <c r="C228" s="11">
        <v>18.286000000000001</v>
      </c>
      <c r="D228" s="11">
        <v>25.041199999999996</v>
      </c>
      <c r="E228" s="11">
        <v>93.537999999999997</v>
      </c>
      <c r="F228" s="11">
        <v>106.51</v>
      </c>
      <c r="G228" s="11">
        <v>52.565500000000007</v>
      </c>
      <c r="H228" s="11">
        <v>52.565500000000007</v>
      </c>
      <c r="I228" s="11">
        <v>180.00724</v>
      </c>
      <c r="J228" s="11">
        <v>188.93348999999998</v>
      </c>
      <c r="K228" s="11">
        <v>0</v>
      </c>
      <c r="L228" s="11">
        <v>0</v>
      </c>
      <c r="M228" s="11">
        <v>344.39674000000002</v>
      </c>
      <c r="N228" s="11">
        <v>373.05018999999999</v>
      </c>
    </row>
    <row r="229" spans="1:17" x14ac:dyDescent="0.2">
      <c r="B229" s="13"/>
      <c r="C229" s="13"/>
      <c r="D229" s="13"/>
      <c r="E229" s="13"/>
      <c r="F229" s="13"/>
      <c r="G229" s="11"/>
      <c r="H229" s="11"/>
      <c r="I229" s="13"/>
      <c r="J229" s="13"/>
      <c r="K229" s="13"/>
      <c r="L229" s="13"/>
      <c r="M229" s="11"/>
      <c r="N229" s="11"/>
      <c r="O229" s="13"/>
      <c r="P229" s="13"/>
      <c r="Q229" s="13"/>
    </row>
    <row r="230" spans="1:17" x14ac:dyDescent="0.2">
      <c r="A230" s="14" t="s">
        <v>235</v>
      </c>
      <c r="B230" s="13" t="s">
        <v>236</v>
      </c>
      <c r="C230" s="11">
        <v>21.168067961165047</v>
      </c>
      <c r="D230" s="11">
        <v>21.466999053955099</v>
      </c>
      <c r="E230" s="11">
        <v>121.875</v>
      </c>
      <c r="F230" s="11">
        <v>151.71875</v>
      </c>
      <c r="G230" s="11">
        <v>49.490500000000004</v>
      </c>
      <c r="H230" s="11">
        <v>55.352999999999994</v>
      </c>
      <c r="I230" s="11">
        <v>227.40996999999999</v>
      </c>
      <c r="J230" s="11">
        <v>255.15950999999998</v>
      </c>
      <c r="K230" s="11">
        <v>0</v>
      </c>
      <c r="L230" s="11">
        <v>0</v>
      </c>
      <c r="M230" s="11">
        <v>419.94353796116502</v>
      </c>
      <c r="N230" s="11">
        <v>483.6982590539551</v>
      </c>
    </row>
    <row r="231" spans="1:17" x14ac:dyDescent="0.2">
      <c r="B231" s="13" t="s">
        <v>237</v>
      </c>
      <c r="C231" s="11">
        <v>21.168067961165047</v>
      </c>
      <c r="D231" s="11">
        <v>21.466999053955099</v>
      </c>
      <c r="E231" s="11">
        <v>74.113</v>
      </c>
      <c r="F231" s="11">
        <v>83.007999999999996</v>
      </c>
      <c r="G231" s="11">
        <v>49.490500000000004</v>
      </c>
      <c r="H231" s="11">
        <v>55.352999999999994</v>
      </c>
      <c r="I231" s="11">
        <v>187.05752999999999</v>
      </c>
      <c r="J231" s="11">
        <v>210.84092000000001</v>
      </c>
      <c r="K231" s="11">
        <v>0</v>
      </c>
      <c r="L231" s="11">
        <v>0</v>
      </c>
      <c r="M231" s="11">
        <v>331.82909796116508</v>
      </c>
      <c r="N231" s="11">
        <v>370.66891905395505</v>
      </c>
    </row>
    <row r="232" spans="1:17" x14ac:dyDescent="0.2">
      <c r="B232" s="13" t="s">
        <v>238</v>
      </c>
      <c r="C232" s="11">
        <v>21.168067961165047</v>
      </c>
      <c r="D232" s="11">
        <v>21.466999053955099</v>
      </c>
      <c r="E232" s="11">
        <v>63.739510000000003</v>
      </c>
      <c r="F232" s="11">
        <v>95.342850000000013</v>
      </c>
      <c r="G232" s="11">
        <v>44.199249999999999</v>
      </c>
      <c r="H232" s="11">
        <v>50.968000000000004</v>
      </c>
      <c r="I232" s="11">
        <v>172.71569999999997</v>
      </c>
      <c r="J232" s="11">
        <v>197.12055000000001</v>
      </c>
      <c r="K232" s="11">
        <v>0</v>
      </c>
      <c r="L232" s="11">
        <v>0</v>
      </c>
      <c r="M232" s="11">
        <v>301.82252796116501</v>
      </c>
      <c r="N232" s="11">
        <v>364.89839905395513</v>
      </c>
    </row>
    <row r="233" spans="1:17" x14ac:dyDescent="0.2">
      <c r="B233" s="13" t="s">
        <v>239</v>
      </c>
      <c r="C233" s="11">
        <v>21.168067961165047</v>
      </c>
      <c r="D233" s="11">
        <v>21.466999053955099</v>
      </c>
      <c r="E233" s="11">
        <v>71.17</v>
      </c>
      <c r="F233" s="11">
        <v>82.561999999999998</v>
      </c>
      <c r="G233" s="11">
        <v>44.199249999999999</v>
      </c>
      <c r="H233" s="11">
        <v>50.968000000000004</v>
      </c>
      <c r="I233" s="11">
        <v>170.05230000000003</v>
      </c>
      <c r="J233" s="11">
        <v>192.08711</v>
      </c>
      <c r="K233" s="11">
        <v>0</v>
      </c>
      <c r="L233" s="11">
        <v>0</v>
      </c>
      <c r="M233" s="11">
        <v>306.58961796116512</v>
      </c>
      <c r="N233" s="11">
        <v>347.0841090539551</v>
      </c>
    </row>
    <row r="234" spans="1:17" x14ac:dyDescent="0.2">
      <c r="B234" s="13" t="s">
        <v>240</v>
      </c>
      <c r="C234" s="11">
        <v>21.168067961165047</v>
      </c>
      <c r="D234" s="11">
        <v>21.466999053955099</v>
      </c>
      <c r="E234" s="11">
        <v>59.1</v>
      </c>
      <c r="F234" s="11">
        <v>75.125</v>
      </c>
      <c r="G234" s="11">
        <v>49.490500000000004</v>
      </c>
      <c r="H234" s="11">
        <v>55.352999999999994</v>
      </c>
      <c r="I234" s="11">
        <v>180.67309</v>
      </c>
      <c r="J234" s="11">
        <v>207.39200999999997</v>
      </c>
      <c r="K234" s="11">
        <v>0</v>
      </c>
      <c r="L234" s="11">
        <v>0</v>
      </c>
      <c r="M234" s="11">
        <v>310.43165796116506</v>
      </c>
      <c r="N234" s="11">
        <v>359.33700905395506</v>
      </c>
    </row>
    <row r="235" spans="1:17" x14ac:dyDescent="0.2">
      <c r="B235" s="13" t="s">
        <v>241</v>
      </c>
      <c r="C235" s="11">
        <v>21.168067961165047</v>
      </c>
      <c r="D235" s="11">
        <v>21.466999053955099</v>
      </c>
      <c r="E235" s="11">
        <v>45.073999999999998</v>
      </c>
      <c r="F235" s="11">
        <v>51.84</v>
      </c>
      <c r="G235" s="11">
        <v>44.199249999999999</v>
      </c>
      <c r="H235" s="11">
        <v>50.968000000000004</v>
      </c>
      <c r="I235" s="11">
        <v>170.05230000000003</v>
      </c>
      <c r="J235" s="11">
        <v>192.08711</v>
      </c>
      <c r="K235" s="11">
        <v>0</v>
      </c>
      <c r="L235" s="11">
        <v>0</v>
      </c>
      <c r="M235" s="11">
        <v>280.49361796116511</v>
      </c>
      <c r="N235" s="11">
        <v>316.36210905395512</v>
      </c>
    </row>
    <row r="236" spans="1:17" x14ac:dyDescent="0.2">
      <c r="B236" s="13" t="s">
        <v>242</v>
      </c>
      <c r="C236" s="11">
        <v>21.168067961165047</v>
      </c>
      <c r="D236" s="11">
        <v>21.466999053955099</v>
      </c>
      <c r="E236" s="11">
        <v>59.463000000000001</v>
      </c>
      <c r="F236" s="11">
        <v>59.463000000000001</v>
      </c>
      <c r="G236" s="11">
        <v>49.118656250000008</v>
      </c>
      <c r="H236" s="11">
        <v>56.855343750000003</v>
      </c>
      <c r="I236" s="11">
        <v>180.49360000000001</v>
      </c>
      <c r="J236" s="11">
        <v>211.53572</v>
      </c>
      <c r="K236" s="11">
        <v>0</v>
      </c>
      <c r="L236" s="11">
        <v>0</v>
      </c>
      <c r="M236" s="11">
        <v>310.24332421116503</v>
      </c>
      <c r="N236" s="11">
        <v>349.3210628039551</v>
      </c>
    </row>
    <row r="237" spans="1:17" x14ac:dyDescent="0.2">
      <c r="B237" s="13" t="s">
        <v>243</v>
      </c>
      <c r="C237" s="11">
        <v>21.168067961165047</v>
      </c>
      <c r="D237" s="11">
        <v>21.466999053955099</v>
      </c>
      <c r="E237" s="11">
        <v>38.914999999999999</v>
      </c>
      <c r="F237" s="11">
        <v>42.8065</v>
      </c>
      <c r="G237" s="11">
        <v>54.052999999999997</v>
      </c>
      <c r="H237" s="11">
        <v>58.940500000000007</v>
      </c>
      <c r="I237" s="11">
        <v>180.67309</v>
      </c>
      <c r="J237" s="11">
        <v>207.39200999999997</v>
      </c>
      <c r="K237" s="11">
        <v>0</v>
      </c>
      <c r="L237" s="11">
        <v>0</v>
      </c>
      <c r="M237" s="11">
        <v>294.80915796116506</v>
      </c>
      <c r="N237" s="11">
        <v>330.60600905395506</v>
      </c>
    </row>
    <row r="238" spans="1:17" x14ac:dyDescent="0.2">
      <c r="B238" s="13" t="s">
        <v>244</v>
      </c>
      <c r="C238" s="11">
        <v>21.168067961165047</v>
      </c>
      <c r="D238" s="11">
        <v>21.466999053955099</v>
      </c>
      <c r="E238" s="11">
        <v>70.364999999999995</v>
      </c>
      <c r="F238" s="11">
        <v>91.965000000000003</v>
      </c>
      <c r="G238" s="11">
        <v>44.199249999999999</v>
      </c>
      <c r="H238" s="11">
        <v>50.968000000000004</v>
      </c>
      <c r="I238" s="11">
        <v>144.14012</v>
      </c>
      <c r="J238" s="11">
        <v>158.33526999999998</v>
      </c>
      <c r="K238" s="11">
        <v>0</v>
      </c>
      <c r="L238" s="11">
        <v>0</v>
      </c>
      <c r="M238" s="11">
        <v>279.87243796116502</v>
      </c>
      <c r="N238" s="11">
        <v>322.73526905395511</v>
      </c>
    </row>
    <row r="239" spans="1:17" x14ac:dyDescent="0.2">
      <c r="B239" s="13" t="s">
        <v>245</v>
      </c>
      <c r="C239" s="11">
        <v>21.168067961165047</v>
      </c>
      <c r="D239" s="11">
        <v>21.466999053955099</v>
      </c>
      <c r="E239" s="11">
        <v>65.836250000000007</v>
      </c>
      <c r="F239" s="11">
        <v>81.045000000000002</v>
      </c>
      <c r="G239" s="11">
        <v>44.199249999999999</v>
      </c>
      <c r="H239" s="11">
        <v>50.968000000000004</v>
      </c>
      <c r="I239" s="11">
        <v>169.81105000000002</v>
      </c>
      <c r="J239" s="11">
        <v>183.32491000000002</v>
      </c>
      <c r="K239" s="11">
        <v>0</v>
      </c>
      <c r="L239" s="11">
        <v>0</v>
      </c>
      <c r="M239" s="11">
        <v>301.01461796116507</v>
      </c>
      <c r="N239" s="11">
        <v>336.80490905395516</v>
      </c>
    </row>
    <row r="240" spans="1:17" x14ac:dyDescent="0.2">
      <c r="B240" s="13"/>
      <c r="C240" s="13"/>
      <c r="D240" s="13"/>
      <c r="E240" s="13"/>
      <c r="F240" s="13"/>
      <c r="G240" s="11"/>
      <c r="H240" s="11"/>
      <c r="I240" s="13"/>
      <c r="J240" s="13"/>
      <c r="K240" s="13"/>
      <c r="L240" s="13"/>
      <c r="M240" s="11"/>
      <c r="N240" s="11"/>
      <c r="O240" s="13"/>
      <c r="P240" s="13"/>
    </row>
    <row r="241" spans="1:16" x14ac:dyDescent="0.2">
      <c r="A241" s="14" t="s">
        <v>246</v>
      </c>
      <c r="B241" s="13" t="s">
        <v>247</v>
      </c>
      <c r="C241" s="11">
        <v>33.605168284789642</v>
      </c>
      <c r="D241" s="11">
        <v>34.451999999999998</v>
      </c>
      <c r="E241" s="11">
        <v>105.374</v>
      </c>
      <c r="F241" s="11">
        <v>126.449</v>
      </c>
      <c r="G241" s="11">
        <v>50.483000000000004</v>
      </c>
      <c r="H241" s="11">
        <v>41.936750000000004</v>
      </c>
      <c r="I241" s="11">
        <v>219.75781249999997</v>
      </c>
      <c r="J241" s="11">
        <v>248.70781249999996</v>
      </c>
      <c r="K241" s="11">
        <v>0</v>
      </c>
      <c r="L241" s="11">
        <v>0</v>
      </c>
      <c r="M241" s="11">
        <v>409.21998078478964</v>
      </c>
      <c r="N241" s="11">
        <v>451.54556249999996</v>
      </c>
    </row>
    <row r="242" spans="1:16" x14ac:dyDescent="0.2">
      <c r="B242" s="10" t="s">
        <v>248</v>
      </c>
      <c r="C242" s="11">
        <v>25.429459459459459</v>
      </c>
      <c r="D242" s="11">
        <v>13.6499996185303</v>
      </c>
      <c r="E242" s="11">
        <v>111.77500000000001</v>
      </c>
      <c r="F242" s="11">
        <v>118.477</v>
      </c>
      <c r="G242" s="11">
        <v>54.931830729166663</v>
      </c>
      <c r="H242" s="11">
        <v>54.931830729166663</v>
      </c>
      <c r="I242" s="11">
        <v>139.31318999999999</v>
      </c>
      <c r="J242" s="11">
        <v>154.85548</v>
      </c>
      <c r="K242" s="11">
        <v>0</v>
      </c>
      <c r="L242" s="11">
        <v>0</v>
      </c>
      <c r="M242" s="11">
        <v>331.44948018862613</v>
      </c>
      <c r="N242" s="11">
        <v>341.91431034769698</v>
      </c>
      <c r="P242" s="12" t="s">
        <v>249</v>
      </c>
    </row>
    <row r="243" spans="1:16" x14ac:dyDescent="0.2">
      <c r="B243" s="13" t="s">
        <v>250</v>
      </c>
      <c r="C243" s="11">
        <v>24.847963592233008</v>
      </c>
      <c r="D243" s="11">
        <v>28.004999999999999</v>
      </c>
      <c r="E243" s="11">
        <v>83.037999999999997</v>
      </c>
      <c r="F243" s="11">
        <v>99.656000000000006</v>
      </c>
      <c r="G243" s="11">
        <v>55.083624999999998</v>
      </c>
      <c r="H243" s="11">
        <v>61.747374999999998</v>
      </c>
      <c r="I243" s="11">
        <v>0</v>
      </c>
      <c r="J243" s="11">
        <v>0</v>
      </c>
      <c r="K243" s="11">
        <v>187.86324578172079</v>
      </c>
      <c r="L243" s="11">
        <v>216.36336897258946</v>
      </c>
      <c r="M243" s="11">
        <v>350.8328343739538</v>
      </c>
      <c r="N243" s="11">
        <v>405.77174397258943</v>
      </c>
    </row>
    <row r="244" spans="1:16" x14ac:dyDescent="0.2">
      <c r="B244" s="13" t="s">
        <v>251</v>
      </c>
      <c r="C244" s="11">
        <v>29.195825242718449</v>
      </c>
      <c r="D244" s="11">
        <v>31.315000000000001</v>
      </c>
      <c r="E244" s="11">
        <v>89.599000000000004</v>
      </c>
      <c r="F244" s="11">
        <v>111.893</v>
      </c>
      <c r="G244" s="11">
        <v>55.083624999999998</v>
      </c>
      <c r="H244" s="11">
        <v>61.747374999999998</v>
      </c>
      <c r="I244" s="11">
        <v>197.57989000000001</v>
      </c>
      <c r="J244" s="11">
        <v>248.93912</v>
      </c>
      <c r="K244" s="11">
        <v>0</v>
      </c>
      <c r="L244" s="11">
        <v>0</v>
      </c>
      <c r="M244" s="11">
        <v>371.45834024271846</v>
      </c>
      <c r="N244" s="11">
        <v>453.89449500000001</v>
      </c>
    </row>
    <row r="245" spans="1:16" x14ac:dyDescent="0.2">
      <c r="B245" s="13" t="s">
        <v>252</v>
      </c>
      <c r="C245" s="11">
        <v>29.50593851132686</v>
      </c>
      <c r="D245" s="11">
        <v>31.827999999999999</v>
      </c>
      <c r="E245" s="11">
        <v>93.72</v>
      </c>
      <c r="F245" s="11">
        <v>125.346</v>
      </c>
      <c r="G245" s="11">
        <v>55.083624999999998</v>
      </c>
      <c r="H245" s="11">
        <v>61.747374999999998</v>
      </c>
      <c r="I245" s="11">
        <v>197.57989000000001</v>
      </c>
      <c r="J245" s="11">
        <v>248.93912</v>
      </c>
      <c r="K245" s="11">
        <v>0</v>
      </c>
      <c r="L245" s="11">
        <v>0</v>
      </c>
      <c r="M245" s="11">
        <v>375.88945351132691</v>
      </c>
      <c r="N245" s="11">
        <v>467.86049500000001</v>
      </c>
    </row>
    <row r="246" spans="1:16" x14ac:dyDescent="0.2">
      <c r="B246" s="13" t="s">
        <v>253</v>
      </c>
      <c r="C246" s="11">
        <v>27.573943100995731</v>
      </c>
      <c r="D246" s="11">
        <v>29.080999374389599</v>
      </c>
      <c r="E246" s="11">
        <v>125.34</v>
      </c>
      <c r="F246" s="11">
        <v>134.1</v>
      </c>
      <c r="G246" s="11">
        <v>50.483000000000004</v>
      </c>
      <c r="H246" s="11">
        <v>41.936750000000004</v>
      </c>
      <c r="I246" s="11">
        <v>203.2869</v>
      </c>
      <c r="J246" s="11">
        <v>258.09697</v>
      </c>
      <c r="K246" s="11">
        <v>0</v>
      </c>
      <c r="L246" s="11">
        <v>0</v>
      </c>
      <c r="M246" s="11">
        <v>406.68384310099577</v>
      </c>
      <c r="N246" s="11">
        <v>463.21471937438957</v>
      </c>
    </row>
    <row r="247" spans="1:16" x14ac:dyDescent="0.2">
      <c r="B247" s="13" t="s">
        <v>254</v>
      </c>
      <c r="C247" s="11">
        <v>36.61691891891892</v>
      </c>
      <c r="D247" s="11">
        <v>37.676998138427699</v>
      </c>
      <c r="E247" s="11">
        <v>115.718</v>
      </c>
      <c r="F247" s="11">
        <v>122.669</v>
      </c>
      <c r="G247" s="11">
        <v>50.483000000000004</v>
      </c>
      <c r="H247" s="11">
        <v>41.936750000000004</v>
      </c>
      <c r="I247" s="11">
        <v>224.36250000000001</v>
      </c>
      <c r="J247" s="11">
        <v>262.96249999999998</v>
      </c>
      <c r="K247" s="11">
        <v>0</v>
      </c>
      <c r="L247" s="11">
        <v>0</v>
      </c>
      <c r="M247" s="11">
        <v>427.18041891891892</v>
      </c>
      <c r="N247" s="11">
        <v>465.24524813842766</v>
      </c>
    </row>
    <row r="248" spans="1:16" x14ac:dyDescent="0.2">
      <c r="B248" s="13" t="s">
        <v>255</v>
      </c>
      <c r="C248" s="11">
        <v>31.29</v>
      </c>
      <c r="D248" s="11">
        <v>40.881500244140597</v>
      </c>
      <c r="E248" s="11">
        <v>114.15</v>
      </c>
      <c r="F248" s="11">
        <v>128.98699999999999</v>
      </c>
      <c r="G248" s="11">
        <v>40.076749999999997</v>
      </c>
      <c r="H248" s="11">
        <v>44.656750000000009</v>
      </c>
      <c r="I248" s="11">
        <v>185.61389000000003</v>
      </c>
      <c r="J248" s="11">
        <v>226.43725000000001</v>
      </c>
      <c r="K248" s="11">
        <v>0</v>
      </c>
      <c r="L248" s="11">
        <v>0</v>
      </c>
      <c r="M248" s="11">
        <v>371.13064000000003</v>
      </c>
      <c r="N248" s="11">
        <v>440.96250024414064</v>
      </c>
    </row>
    <row r="249" spans="1:16" x14ac:dyDescent="0.2">
      <c r="B249" s="13" t="s">
        <v>256</v>
      </c>
      <c r="C249" s="11">
        <v>23.795189189189191</v>
      </c>
      <c r="D249" s="11">
        <v>24.152999877929702</v>
      </c>
      <c r="E249" s="11">
        <v>58.95</v>
      </c>
      <c r="F249" s="11">
        <v>59.09</v>
      </c>
      <c r="G249" s="11">
        <v>50.483000000000004</v>
      </c>
      <c r="H249" s="11">
        <v>41.936750000000004</v>
      </c>
      <c r="I249" s="11">
        <v>203.35252000000003</v>
      </c>
      <c r="J249" s="11">
        <v>252.11975999999999</v>
      </c>
      <c r="K249" s="11">
        <v>0</v>
      </c>
      <c r="L249" s="11">
        <v>0</v>
      </c>
      <c r="M249" s="11">
        <v>336.58070918918924</v>
      </c>
      <c r="N249" s="11">
        <v>377.29950987792972</v>
      </c>
    </row>
    <row r="250" spans="1:16" x14ac:dyDescent="0.2">
      <c r="B250" s="13" t="s">
        <v>257</v>
      </c>
      <c r="C250" s="11">
        <v>22.083192307692308</v>
      </c>
      <c r="D250" s="11">
        <v>31.3519992828369</v>
      </c>
      <c r="E250" s="11">
        <v>86.808000000000007</v>
      </c>
      <c r="F250" s="11">
        <v>95.600999999999999</v>
      </c>
      <c r="G250" s="11">
        <v>43.571750000000009</v>
      </c>
      <c r="H250" s="11">
        <v>45.035499999999999</v>
      </c>
      <c r="I250" s="11">
        <v>169.55629000000002</v>
      </c>
      <c r="J250" s="11">
        <v>193.27405999999999</v>
      </c>
      <c r="K250" s="11">
        <v>0</v>
      </c>
      <c r="L250" s="11">
        <v>0</v>
      </c>
      <c r="M250" s="11">
        <v>322.01923230769233</v>
      </c>
      <c r="N250" s="11">
        <v>365.26255928283689</v>
      </c>
    </row>
    <row r="251" spans="1:16" x14ac:dyDescent="0.2">
      <c r="B251" s="13" t="s">
        <v>258</v>
      </c>
      <c r="C251" s="11">
        <v>20.573643203883499</v>
      </c>
      <c r="D251" s="11">
        <v>19.363000869751001</v>
      </c>
      <c r="E251" s="11">
        <v>55.17</v>
      </c>
      <c r="F251" s="11">
        <v>63.448999999999998</v>
      </c>
      <c r="G251" s="11">
        <v>30.856750000000002</v>
      </c>
      <c r="H251" s="11">
        <v>34.180500000000002</v>
      </c>
      <c r="I251" s="11">
        <v>166.81182999999999</v>
      </c>
      <c r="J251" s="11">
        <v>204.57807</v>
      </c>
      <c r="K251" s="11">
        <v>0</v>
      </c>
      <c r="L251" s="11">
        <v>0</v>
      </c>
      <c r="M251" s="11">
        <v>273.41222320388351</v>
      </c>
      <c r="N251" s="11">
        <v>321.57057086975101</v>
      </c>
    </row>
    <row r="252" spans="1:16" x14ac:dyDescent="0.2">
      <c r="B252" s="13" t="s">
        <v>259</v>
      </c>
      <c r="C252" s="11">
        <v>26.226162162162165</v>
      </c>
      <c r="D252" s="11">
        <v>34.347160339355497</v>
      </c>
      <c r="E252" s="11">
        <v>96.067999999999998</v>
      </c>
      <c r="F252" s="11">
        <v>110.586</v>
      </c>
      <c r="G252" s="11">
        <v>55.083624999999998</v>
      </c>
      <c r="H252" s="11">
        <v>61.747374999999998</v>
      </c>
      <c r="I252" s="11">
        <v>205.91363000000001</v>
      </c>
      <c r="J252" s="11">
        <v>226.25004000000001</v>
      </c>
      <c r="K252" s="11">
        <v>0</v>
      </c>
      <c r="L252" s="11">
        <v>0</v>
      </c>
      <c r="M252" s="11">
        <v>383.29141716216219</v>
      </c>
      <c r="N252" s="11">
        <v>432.93057533935553</v>
      </c>
    </row>
    <row r="253" spans="1:16" x14ac:dyDescent="0.2">
      <c r="B253" s="13" t="s">
        <v>260</v>
      </c>
      <c r="C253" s="11">
        <v>25.565000000000001</v>
      </c>
      <c r="D253" s="11">
        <v>29.159000396728501</v>
      </c>
      <c r="E253" s="11">
        <v>92.703000000000003</v>
      </c>
      <c r="F253" s="11">
        <v>101.96</v>
      </c>
      <c r="G253" s="11">
        <v>42.847499999999997</v>
      </c>
      <c r="H253" s="11">
        <v>44.510750000000002</v>
      </c>
      <c r="I253" s="11">
        <v>185.42282</v>
      </c>
      <c r="J253" s="11">
        <v>204.78457999999998</v>
      </c>
      <c r="K253" s="11">
        <v>0</v>
      </c>
      <c r="L253" s="11">
        <v>0</v>
      </c>
      <c r="M253" s="11">
        <v>346.53832</v>
      </c>
      <c r="N253" s="11">
        <v>380.41433039672847</v>
      </c>
    </row>
    <row r="254" spans="1:16" x14ac:dyDescent="0.2">
      <c r="B254" s="13" t="s">
        <v>261</v>
      </c>
      <c r="C254" s="11">
        <v>17.211500465983224</v>
      </c>
      <c r="D254" s="11">
        <v>18.940999999999999</v>
      </c>
      <c r="E254" s="11">
        <v>58.9</v>
      </c>
      <c r="F254" s="11">
        <v>58.9</v>
      </c>
      <c r="G254" s="11">
        <v>49.490500000000004</v>
      </c>
      <c r="H254" s="11">
        <v>55.352999999999994</v>
      </c>
      <c r="I254" s="11">
        <v>205.28831000000002</v>
      </c>
      <c r="J254" s="11">
        <v>258.85352999999998</v>
      </c>
      <c r="K254" s="11">
        <v>0</v>
      </c>
      <c r="L254" s="11">
        <v>0</v>
      </c>
      <c r="M254" s="11">
        <v>330.89031046598325</v>
      </c>
      <c r="N254" s="11">
        <v>392.04752999999994</v>
      </c>
    </row>
    <row r="255" spans="1:16" x14ac:dyDescent="0.2">
      <c r="B255" s="13" t="s">
        <v>262</v>
      </c>
      <c r="C255" s="11">
        <v>26.302320388349514</v>
      </c>
      <c r="D255" s="11">
        <v>14.645724296569799</v>
      </c>
      <c r="E255" s="11">
        <v>96.8</v>
      </c>
      <c r="F255" s="11">
        <v>105.52</v>
      </c>
      <c r="G255" s="11">
        <v>54.052999999999997</v>
      </c>
      <c r="H255" s="11">
        <v>58.940500000000007</v>
      </c>
      <c r="I255" s="11">
        <v>180.67309</v>
      </c>
      <c r="J255" s="11">
        <v>207.39200999999997</v>
      </c>
      <c r="K255" s="11">
        <v>0</v>
      </c>
      <c r="L255" s="11">
        <v>0</v>
      </c>
      <c r="M255" s="11">
        <v>357.82841038834954</v>
      </c>
      <c r="N255" s="11">
        <v>386.49823429656976</v>
      </c>
    </row>
    <row r="256" spans="1:16" x14ac:dyDescent="0.2">
      <c r="B256" s="13"/>
      <c r="C256" s="13"/>
      <c r="D256" s="13"/>
      <c r="E256" s="13"/>
      <c r="F256" s="13"/>
      <c r="G256" s="11"/>
      <c r="H256" s="11"/>
      <c r="I256" s="13"/>
      <c r="J256" s="13"/>
      <c r="K256" s="13"/>
      <c r="L256" s="13"/>
      <c r="M256" s="11"/>
      <c r="N256" s="11"/>
    </row>
    <row r="257" spans="1:17" x14ac:dyDescent="0.2">
      <c r="A257" s="14" t="s">
        <v>263</v>
      </c>
      <c r="B257" s="13" t="s">
        <v>264</v>
      </c>
      <c r="C257" s="11">
        <v>24.878333333333337</v>
      </c>
      <c r="D257" s="11">
        <v>23.5100002288818</v>
      </c>
      <c r="E257" s="11">
        <v>124.95399999999999</v>
      </c>
      <c r="F257" s="11">
        <v>143.70400000000001</v>
      </c>
      <c r="G257" s="11">
        <v>50.483000000000004</v>
      </c>
      <c r="H257" s="11">
        <v>41.936750000000004</v>
      </c>
      <c r="I257" s="11">
        <v>195.55875000000003</v>
      </c>
      <c r="J257" s="11">
        <v>213.20625000000004</v>
      </c>
      <c r="K257" s="11">
        <v>0</v>
      </c>
      <c r="L257" s="11">
        <v>0</v>
      </c>
      <c r="M257" s="11">
        <v>395.87408333333337</v>
      </c>
      <c r="N257" s="11">
        <v>422.35700022888182</v>
      </c>
    </row>
    <row r="258" spans="1:17" x14ac:dyDescent="0.2">
      <c r="B258" s="13" t="s">
        <v>265</v>
      </c>
      <c r="C258" s="11">
        <v>24.878333333333337</v>
      </c>
      <c r="D258" s="11">
        <v>23.5100002288818</v>
      </c>
      <c r="E258" s="11">
        <v>96.406000000000006</v>
      </c>
      <c r="F258" s="11">
        <v>106.06399999999999</v>
      </c>
      <c r="G258" s="11">
        <v>48.319249999999997</v>
      </c>
      <c r="H258" s="11">
        <v>51.829875000000001</v>
      </c>
      <c r="I258" s="11">
        <v>183.44843</v>
      </c>
      <c r="J258" s="11">
        <v>232.89117000000002</v>
      </c>
      <c r="K258" s="11">
        <v>0</v>
      </c>
      <c r="L258" s="11">
        <v>0</v>
      </c>
      <c r="M258" s="11">
        <v>353.05201333333332</v>
      </c>
      <c r="N258" s="11">
        <v>414.2950452288818</v>
      </c>
    </row>
    <row r="259" spans="1:17" x14ac:dyDescent="0.2">
      <c r="B259" s="13" t="s">
        <v>266</v>
      </c>
      <c r="C259" s="11">
        <v>13.641</v>
      </c>
      <c r="D259" s="11">
        <v>17.982500000000002</v>
      </c>
      <c r="E259" s="11">
        <v>76.78</v>
      </c>
      <c r="F259" s="11">
        <v>89.611999999999995</v>
      </c>
      <c r="G259" s="11">
        <v>50.483000000000004</v>
      </c>
      <c r="H259" s="11">
        <v>41.936750000000004</v>
      </c>
      <c r="I259" s="11">
        <v>204.19399999999999</v>
      </c>
      <c r="J259" s="11">
        <v>265.38658000000004</v>
      </c>
      <c r="K259" s="11">
        <v>0</v>
      </c>
      <c r="L259" s="11">
        <v>0</v>
      </c>
      <c r="M259" s="11">
        <v>345.09799999999996</v>
      </c>
      <c r="N259" s="11">
        <v>414.91783000000004</v>
      </c>
    </row>
    <row r="260" spans="1:17" x14ac:dyDescent="0.2">
      <c r="B260" s="13" t="s">
        <v>267</v>
      </c>
      <c r="C260" s="11">
        <v>24.390878378378382</v>
      </c>
      <c r="D260" s="11">
        <v>22.598749999999999</v>
      </c>
      <c r="E260" s="11">
        <v>144.672</v>
      </c>
      <c r="F260" s="11">
        <v>162.06200000000001</v>
      </c>
      <c r="G260" s="11">
        <v>80.828749999999999</v>
      </c>
      <c r="H260" s="11">
        <v>80.828750000012846</v>
      </c>
      <c r="I260" s="11">
        <v>235.67809000000003</v>
      </c>
      <c r="J260" s="11">
        <v>292.82153000000005</v>
      </c>
      <c r="K260" s="11">
        <v>0</v>
      </c>
      <c r="L260" s="11">
        <v>0</v>
      </c>
      <c r="M260" s="11">
        <v>485.56971837837841</v>
      </c>
      <c r="N260" s="11">
        <v>558.31103000001292</v>
      </c>
    </row>
    <row r="261" spans="1:17" x14ac:dyDescent="0.2">
      <c r="B261" s="13" t="s">
        <v>268</v>
      </c>
      <c r="C261" s="11">
        <v>24.176972972972973</v>
      </c>
      <c r="D261" s="11">
        <v>26.892599105835</v>
      </c>
      <c r="E261" s="11">
        <v>102.048</v>
      </c>
      <c r="F261" s="11">
        <v>110.14749999999999</v>
      </c>
      <c r="G261" s="11">
        <v>41.405500000000004</v>
      </c>
      <c r="H261" s="11">
        <v>43.575500000000005</v>
      </c>
      <c r="I261" s="11">
        <v>171.12344999999999</v>
      </c>
      <c r="J261" s="11">
        <v>200.60420000000002</v>
      </c>
      <c r="K261" s="11">
        <v>0</v>
      </c>
      <c r="L261" s="11">
        <v>0</v>
      </c>
      <c r="M261" s="11">
        <v>338.75392297297299</v>
      </c>
      <c r="N261" s="11">
        <v>381.21979910583502</v>
      </c>
    </row>
    <row r="262" spans="1:17" x14ac:dyDescent="0.2">
      <c r="B262" s="13" t="s">
        <v>269</v>
      </c>
      <c r="C262" s="11">
        <v>24.878333333333337</v>
      </c>
      <c r="D262" s="11">
        <v>23.5100002288818</v>
      </c>
      <c r="E262" s="11">
        <v>71.968000000000004</v>
      </c>
      <c r="F262" s="11">
        <v>82.724999999999994</v>
      </c>
      <c r="G262" s="11">
        <v>40.493000000000002</v>
      </c>
      <c r="H262" s="11">
        <v>43.768000000000001</v>
      </c>
      <c r="I262" s="11">
        <v>146.05467999999999</v>
      </c>
      <c r="J262" s="11">
        <v>152.91583</v>
      </c>
      <c r="K262" s="11">
        <v>0</v>
      </c>
      <c r="L262" s="11">
        <v>0</v>
      </c>
      <c r="M262" s="11">
        <v>283.39401333333331</v>
      </c>
      <c r="N262" s="11">
        <v>302.9188302288818</v>
      </c>
    </row>
    <row r="263" spans="1:17" x14ac:dyDescent="0.2">
      <c r="B263" s="13" t="s">
        <v>270</v>
      </c>
      <c r="C263" s="11">
        <v>24.878333333333337</v>
      </c>
      <c r="D263" s="11">
        <v>23.5100002288818</v>
      </c>
      <c r="E263" s="11">
        <v>105.21899999999999</v>
      </c>
      <c r="F263" s="11">
        <v>112.047</v>
      </c>
      <c r="G263" s="11">
        <v>48.991740312500006</v>
      </c>
      <c r="H263" s="11">
        <v>55.065177812500004</v>
      </c>
      <c r="I263" s="11">
        <v>185.08699999999999</v>
      </c>
      <c r="J263" s="11">
        <v>185.08699999999999</v>
      </c>
      <c r="K263" s="11">
        <v>0</v>
      </c>
      <c r="L263" s="11">
        <v>0</v>
      </c>
      <c r="M263" s="11">
        <v>364.1760736458333</v>
      </c>
      <c r="N263" s="11">
        <v>375.70917804138179</v>
      </c>
    </row>
    <row r="264" spans="1:17" x14ac:dyDescent="0.2">
      <c r="B264" s="13" t="s">
        <v>271</v>
      </c>
      <c r="C264" s="11">
        <v>13.916765765765767</v>
      </c>
      <c r="D264" s="11">
        <v>15.270999908447299</v>
      </c>
      <c r="E264" s="11">
        <v>80.474000000000004</v>
      </c>
      <c r="F264" s="11">
        <v>87.557000000000002</v>
      </c>
      <c r="G264" s="11">
        <v>35.869687499999998</v>
      </c>
      <c r="H264" s="11">
        <v>38.738</v>
      </c>
      <c r="I264" s="11">
        <v>162.13157999999999</v>
      </c>
      <c r="J264" s="11">
        <v>198.90965999999997</v>
      </c>
      <c r="K264" s="11">
        <v>0</v>
      </c>
      <c r="L264" s="11">
        <v>0</v>
      </c>
      <c r="M264" s="11">
        <v>292.39203326576575</v>
      </c>
      <c r="N264" s="11">
        <v>340.47565990844726</v>
      </c>
    </row>
    <row r="265" spans="1:17" x14ac:dyDescent="0.2">
      <c r="B265" s="13" t="s">
        <v>272</v>
      </c>
      <c r="C265" s="11">
        <v>11.910959999999999</v>
      </c>
      <c r="D265" s="11">
        <v>15.5825</v>
      </c>
      <c r="E265" s="11">
        <v>66.88</v>
      </c>
      <c r="F265" s="11">
        <v>74.9495</v>
      </c>
      <c r="G265" s="11">
        <v>50.483000000000004</v>
      </c>
      <c r="H265" s="11">
        <v>41.936750000000004</v>
      </c>
      <c r="I265" s="11">
        <v>179.69844000000001</v>
      </c>
      <c r="J265" s="11">
        <v>199.46549999999999</v>
      </c>
      <c r="K265" s="11">
        <v>0</v>
      </c>
      <c r="L265" s="11">
        <v>0</v>
      </c>
      <c r="M265" s="11">
        <v>308.97239999999999</v>
      </c>
      <c r="N265" s="11">
        <v>331.93425000000002</v>
      </c>
    </row>
    <row r="266" spans="1:17" x14ac:dyDescent="0.2">
      <c r="B266" s="13" t="s">
        <v>273</v>
      </c>
      <c r="C266" s="11">
        <v>19.066054054054053</v>
      </c>
      <c r="D266" s="11">
        <v>22.764999389648398</v>
      </c>
      <c r="E266" s="11">
        <v>62.05</v>
      </c>
      <c r="F266" s="11">
        <v>66.575000000000003</v>
      </c>
      <c r="G266" s="11">
        <v>50.483000000000004</v>
      </c>
      <c r="H266" s="11">
        <v>41.936750000000004</v>
      </c>
      <c r="I266" s="11">
        <v>206.62000999999998</v>
      </c>
      <c r="J266" s="11">
        <v>268.60967999999997</v>
      </c>
      <c r="K266" s="11">
        <v>0</v>
      </c>
      <c r="L266" s="11">
        <v>0</v>
      </c>
      <c r="M266" s="11">
        <v>338.219064054054</v>
      </c>
      <c r="N266" s="11">
        <v>399.88642938964836</v>
      </c>
    </row>
    <row r="267" spans="1:17" x14ac:dyDescent="0.2">
      <c r="B267" s="13"/>
      <c r="C267" s="13"/>
      <c r="D267" s="13"/>
      <c r="E267" s="13"/>
      <c r="F267" s="13"/>
      <c r="G267" s="11"/>
      <c r="H267" s="11"/>
      <c r="I267" s="13"/>
      <c r="J267" s="13"/>
      <c r="K267" s="13"/>
      <c r="L267" s="13"/>
      <c r="M267" s="11"/>
      <c r="N267" s="11"/>
      <c r="O267" s="13"/>
      <c r="P267" s="13"/>
      <c r="Q267" s="13"/>
    </row>
    <row r="268" spans="1:17" x14ac:dyDescent="0.2">
      <c r="A268" s="14" t="s">
        <v>274</v>
      </c>
      <c r="B268" s="13" t="s">
        <v>275</v>
      </c>
      <c r="C268" s="11">
        <v>27.96108108108108</v>
      </c>
      <c r="D268" s="11">
        <v>30.728000640869102</v>
      </c>
      <c r="E268" s="11">
        <v>94.406000000000006</v>
      </c>
      <c r="F268" s="11">
        <v>106.679</v>
      </c>
      <c r="G268" s="11">
        <v>68.878625</v>
      </c>
      <c r="H268" s="11">
        <v>92.193000000000566</v>
      </c>
      <c r="I268" s="11">
        <v>190.33080999999999</v>
      </c>
      <c r="J268" s="11">
        <v>207.35340999999997</v>
      </c>
      <c r="K268" s="11">
        <v>0</v>
      </c>
      <c r="L268" s="11">
        <v>0</v>
      </c>
      <c r="M268" s="11">
        <v>381.57651608108108</v>
      </c>
      <c r="N268" s="11">
        <v>436.95341064086961</v>
      </c>
    </row>
    <row r="269" spans="1:17" x14ac:dyDescent="0.2">
      <c r="B269" s="13" t="s">
        <v>276</v>
      </c>
      <c r="C269" s="11">
        <v>16.302702702702703</v>
      </c>
      <c r="D269" s="11">
        <v>15.8079996109009</v>
      </c>
      <c r="E269" s="11">
        <v>92.334999999999994</v>
      </c>
      <c r="F269" s="11">
        <v>107.119</v>
      </c>
      <c r="G269" s="11">
        <v>80.828749999999999</v>
      </c>
      <c r="H269" s="11">
        <v>80.828750000022751</v>
      </c>
      <c r="I269" s="11">
        <v>199.6585</v>
      </c>
      <c r="J269" s="11">
        <v>239.50720999999999</v>
      </c>
      <c r="K269" s="11">
        <v>0</v>
      </c>
      <c r="L269" s="11">
        <v>0</v>
      </c>
      <c r="M269" s="11">
        <v>389.12495270270267</v>
      </c>
      <c r="N269" s="11">
        <v>443.26295961092364</v>
      </c>
    </row>
    <row r="270" spans="1:17" x14ac:dyDescent="0.2">
      <c r="B270" s="13" t="s">
        <v>277</v>
      </c>
      <c r="C270" s="11">
        <v>27.041945945945947</v>
      </c>
      <c r="D270" s="11">
        <v>20.722631454467798</v>
      </c>
      <c r="E270" s="11">
        <v>75.171999999999997</v>
      </c>
      <c r="F270" s="11">
        <v>87.078000000000003</v>
      </c>
      <c r="G270" s="11">
        <v>38.983625000000004</v>
      </c>
      <c r="H270" s="11">
        <v>41.29256250000001</v>
      </c>
      <c r="I270" s="11">
        <v>171.18714000000003</v>
      </c>
      <c r="J270" s="11">
        <v>188.16535000000002</v>
      </c>
      <c r="K270" s="11">
        <v>0</v>
      </c>
      <c r="L270" s="11">
        <v>0</v>
      </c>
      <c r="M270" s="11">
        <v>312.38471094594593</v>
      </c>
      <c r="N270" s="11">
        <v>337.25854395446783</v>
      </c>
    </row>
    <row r="271" spans="1:17" x14ac:dyDescent="0.2">
      <c r="B271" s="13" t="s">
        <v>278</v>
      </c>
      <c r="C271" s="11">
        <v>18.250837837837835</v>
      </c>
      <c r="D271" s="11">
        <v>17.948999404907202</v>
      </c>
      <c r="E271" s="11">
        <v>83.804000000000002</v>
      </c>
      <c r="F271" s="11">
        <v>105.58</v>
      </c>
      <c r="G271" s="11">
        <v>47.298625000000001</v>
      </c>
      <c r="H271" s="11">
        <v>53.769250000000007</v>
      </c>
      <c r="I271" s="11">
        <v>155.88417000000001</v>
      </c>
      <c r="J271" s="11">
        <v>166.82727</v>
      </c>
      <c r="K271" s="11">
        <v>0</v>
      </c>
      <c r="L271" s="11">
        <v>0</v>
      </c>
      <c r="M271" s="11">
        <v>305.23763283783785</v>
      </c>
      <c r="N271" s="11">
        <v>344.12551940490721</v>
      </c>
    </row>
    <row r="272" spans="1:17" x14ac:dyDescent="0.2">
      <c r="B272" s="13" t="s">
        <v>279</v>
      </c>
      <c r="C272" s="11">
        <v>28.344054054054052</v>
      </c>
      <c r="D272" s="11">
        <v>20.154</v>
      </c>
      <c r="E272" s="11">
        <v>115.98</v>
      </c>
      <c r="F272" s="11">
        <v>119.47</v>
      </c>
      <c r="G272" s="11">
        <v>80.828749999999999</v>
      </c>
      <c r="H272" s="11">
        <v>80.828750000027711</v>
      </c>
      <c r="I272" s="11">
        <v>190.72646</v>
      </c>
      <c r="J272" s="11">
        <v>242.91559000000004</v>
      </c>
      <c r="K272" s="11">
        <v>0</v>
      </c>
      <c r="L272" s="11">
        <v>0</v>
      </c>
      <c r="M272" s="11">
        <v>415.87926405405403</v>
      </c>
      <c r="N272" s="11">
        <v>463.36834000002773</v>
      </c>
    </row>
    <row r="273" spans="1:15" x14ac:dyDescent="0.2">
      <c r="B273" s="13" t="s">
        <v>280</v>
      </c>
      <c r="C273" s="11">
        <v>23.896216216216217</v>
      </c>
      <c r="D273" s="11">
        <v>27.228500366210898</v>
      </c>
      <c r="E273" s="11">
        <v>110.25685</v>
      </c>
      <c r="F273" s="11">
        <v>120.93883</v>
      </c>
      <c r="G273" s="11">
        <v>80.828749999999999</v>
      </c>
      <c r="H273" s="11">
        <v>80.828750000032656</v>
      </c>
      <c r="I273" s="11">
        <v>205.92135000000002</v>
      </c>
      <c r="J273" s="11">
        <v>247.03807</v>
      </c>
      <c r="K273" s="11">
        <v>0</v>
      </c>
      <c r="L273" s="11">
        <v>0</v>
      </c>
      <c r="M273" s="11">
        <v>420.90316621621622</v>
      </c>
      <c r="N273" s="11">
        <v>476.03415036624358</v>
      </c>
    </row>
    <row r="274" spans="1:15" x14ac:dyDescent="0.2">
      <c r="B274" s="13" t="s">
        <v>281</v>
      </c>
      <c r="C274" s="11">
        <v>22.18673076923077</v>
      </c>
      <c r="D274" s="11">
        <v>23.386999130248999</v>
      </c>
      <c r="E274" s="11">
        <v>117.86</v>
      </c>
      <c r="F274" s="11">
        <v>138.44399999999999</v>
      </c>
      <c r="G274" s="11">
        <v>34.624000000000009</v>
      </c>
      <c r="H274" s="11">
        <v>38.170250000000003</v>
      </c>
      <c r="I274" s="11">
        <v>170.66218000000001</v>
      </c>
      <c r="J274" s="11">
        <v>191.15492</v>
      </c>
      <c r="K274" s="11">
        <v>0</v>
      </c>
      <c r="L274" s="11">
        <v>0</v>
      </c>
      <c r="M274" s="11">
        <v>345.33291076923081</v>
      </c>
      <c r="N274" s="11">
        <v>391.156169130249</v>
      </c>
    </row>
    <row r="275" spans="1:15" x14ac:dyDescent="0.2">
      <c r="B275" s="13"/>
      <c r="C275" s="13"/>
      <c r="D275" s="13"/>
      <c r="E275" s="13"/>
      <c r="F275" s="13"/>
      <c r="G275" s="11"/>
      <c r="H275" s="11"/>
      <c r="I275" s="13"/>
      <c r="J275" s="13"/>
      <c r="K275" s="13"/>
      <c r="L275" s="13"/>
      <c r="M275" s="11"/>
      <c r="N275" s="11"/>
    </row>
    <row r="276" spans="1:15" x14ac:dyDescent="0.2">
      <c r="A276" s="14" t="s">
        <v>282</v>
      </c>
      <c r="B276" s="13" t="s">
        <v>283</v>
      </c>
      <c r="C276" s="11">
        <v>16.379918918918921</v>
      </c>
      <c r="D276" s="11">
        <v>17.777999999999999</v>
      </c>
      <c r="E276" s="11">
        <v>88.078000000000003</v>
      </c>
      <c r="F276" s="11">
        <v>108.54900000000001</v>
      </c>
      <c r="G276" s="11">
        <v>80.828749999999999</v>
      </c>
      <c r="H276" s="11">
        <v>80.828750000007886</v>
      </c>
      <c r="I276" s="11">
        <v>196.58207999999999</v>
      </c>
      <c r="J276" s="11">
        <v>212.02207999999999</v>
      </c>
      <c r="K276" s="11">
        <v>0</v>
      </c>
      <c r="L276" s="11">
        <v>0</v>
      </c>
      <c r="M276" s="11">
        <v>381.86874891891887</v>
      </c>
      <c r="N276" s="11">
        <v>419.17783000000787</v>
      </c>
    </row>
    <row r="277" spans="1:15" x14ac:dyDescent="0.2">
      <c r="B277" s="13" t="s">
        <v>284</v>
      </c>
      <c r="C277" s="11">
        <v>27.534513513513513</v>
      </c>
      <c r="D277" s="11">
        <v>36.215000152587898</v>
      </c>
      <c r="E277" s="11">
        <v>91.153999999999996</v>
      </c>
      <c r="F277" s="11">
        <v>112.212</v>
      </c>
      <c r="G277" s="11">
        <v>68.878625</v>
      </c>
      <c r="H277" s="11">
        <v>92.192999999999572</v>
      </c>
      <c r="I277" s="11">
        <v>205.72835000000001</v>
      </c>
      <c r="J277" s="11">
        <v>267.44781999999998</v>
      </c>
      <c r="K277" s="11">
        <v>0</v>
      </c>
      <c r="L277" s="11">
        <v>0</v>
      </c>
      <c r="M277" s="11">
        <v>393.29548851351353</v>
      </c>
      <c r="N277" s="11">
        <v>508.06782015258744</v>
      </c>
    </row>
    <row r="278" spans="1:15" x14ac:dyDescent="0.2">
      <c r="B278" s="13" t="s">
        <v>285</v>
      </c>
      <c r="C278" s="11">
        <v>32.34802702702703</v>
      </c>
      <c r="D278" s="11">
        <v>39.267000000000003</v>
      </c>
      <c r="E278" s="11">
        <v>122.991</v>
      </c>
      <c r="F278" s="11">
        <v>136.52500000000001</v>
      </c>
      <c r="G278" s="11">
        <v>46.103000000000009</v>
      </c>
      <c r="H278" s="11">
        <v>46.103000000000009</v>
      </c>
      <c r="I278" s="11">
        <v>171.89930999999999</v>
      </c>
      <c r="J278" s="11">
        <v>187.92023999999998</v>
      </c>
      <c r="K278" s="11">
        <v>0</v>
      </c>
      <c r="L278" s="11">
        <v>0</v>
      </c>
      <c r="M278" s="11">
        <v>373.34133702702707</v>
      </c>
      <c r="N278" s="11">
        <v>409.81524000000002</v>
      </c>
    </row>
    <row r="279" spans="1:15" x14ac:dyDescent="0.2">
      <c r="B279" s="13" t="s">
        <v>286</v>
      </c>
      <c r="C279" s="11">
        <v>30.828783783783784</v>
      </c>
      <c r="D279" s="11">
        <v>27.1280002593994</v>
      </c>
      <c r="E279" s="11">
        <v>111.779</v>
      </c>
      <c r="F279" s="11">
        <v>120.1</v>
      </c>
      <c r="G279" s="11">
        <v>80.828749999999999</v>
      </c>
      <c r="H279" s="11">
        <v>80.828750000017791</v>
      </c>
      <c r="I279" s="11">
        <v>175.89827</v>
      </c>
      <c r="J279" s="11">
        <v>202.20417</v>
      </c>
      <c r="K279" s="11">
        <v>0</v>
      </c>
      <c r="L279" s="11">
        <v>0</v>
      </c>
      <c r="M279" s="11">
        <v>399.33480378378374</v>
      </c>
      <c r="N279" s="11">
        <v>430.26092025941716</v>
      </c>
    </row>
    <row r="280" spans="1:15" x14ac:dyDescent="0.2">
      <c r="B280" s="13" t="s">
        <v>287</v>
      </c>
      <c r="C280" s="11">
        <v>37.10993548387097</v>
      </c>
      <c r="D280" s="11">
        <v>39.304000000000002</v>
      </c>
      <c r="E280" s="11">
        <v>118.501</v>
      </c>
      <c r="F280" s="11">
        <v>144.30600000000001</v>
      </c>
      <c r="G280" s="11">
        <v>46.103000000000009</v>
      </c>
      <c r="H280" s="11">
        <v>46.103000000000009</v>
      </c>
      <c r="I280" s="11">
        <v>171.89930999999999</v>
      </c>
      <c r="J280" s="11">
        <v>187.92023999999998</v>
      </c>
      <c r="K280" s="11">
        <v>0</v>
      </c>
      <c r="L280" s="11">
        <v>0</v>
      </c>
      <c r="M280" s="11">
        <v>373.61324548387097</v>
      </c>
      <c r="N280" s="11">
        <v>417.63324</v>
      </c>
    </row>
    <row r="281" spans="1:15" x14ac:dyDescent="0.2">
      <c r="B281" s="13" t="s">
        <v>288</v>
      </c>
      <c r="C281" s="11">
        <v>17.520405405405405</v>
      </c>
      <c r="D281" s="11">
        <v>30.3850002288818</v>
      </c>
      <c r="E281" s="11">
        <v>79.5</v>
      </c>
      <c r="F281" s="11">
        <v>96.21</v>
      </c>
      <c r="G281" s="11">
        <v>77.421272613636361</v>
      </c>
      <c r="H281" s="11">
        <v>79.284522613636355</v>
      </c>
      <c r="I281" s="11">
        <v>176.16267999999999</v>
      </c>
      <c r="J281" s="11">
        <v>203.30620000000002</v>
      </c>
      <c r="K281" s="11">
        <v>0</v>
      </c>
      <c r="L281" s="11">
        <v>0</v>
      </c>
      <c r="M281" s="11">
        <v>350.6043580190418</v>
      </c>
      <c r="N281" s="11">
        <v>409.1857228425182</v>
      </c>
    </row>
    <row r="282" spans="1:15" x14ac:dyDescent="0.2">
      <c r="B282" s="13" t="s">
        <v>289</v>
      </c>
      <c r="C282" s="11">
        <v>15.674027027027027</v>
      </c>
      <c r="D282" s="11">
        <v>27.5</v>
      </c>
      <c r="E282" s="11">
        <v>97.98</v>
      </c>
      <c r="F282" s="11">
        <v>97.98</v>
      </c>
      <c r="G282" s="11">
        <v>68.878625</v>
      </c>
      <c r="H282" s="11">
        <v>92.193000000000069</v>
      </c>
      <c r="I282" s="11">
        <v>212.26718999999997</v>
      </c>
      <c r="J282" s="11">
        <v>236.36709999999999</v>
      </c>
      <c r="K282" s="11">
        <v>0</v>
      </c>
      <c r="L282" s="11">
        <v>0</v>
      </c>
      <c r="M282" s="11">
        <v>394.79984202702701</v>
      </c>
      <c r="N282" s="11">
        <v>454.04010000000005</v>
      </c>
    </row>
    <row r="283" spans="1:15" x14ac:dyDescent="0.2">
      <c r="B283" s="13" t="s">
        <v>290</v>
      </c>
      <c r="C283" s="11">
        <v>27.311783783783785</v>
      </c>
      <c r="D283" s="11">
        <v>21.947999954223601</v>
      </c>
      <c r="E283" s="11">
        <v>65.668000000000006</v>
      </c>
      <c r="F283" s="11">
        <v>74.263999999999996</v>
      </c>
      <c r="G283" s="11">
        <v>46.103000000000009</v>
      </c>
      <c r="H283" s="11">
        <v>46.103000000000009</v>
      </c>
      <c r="I283" s="11">
        <v>164.66181</v>
      </c>
      <c r="J283" s="11">
        <v>179.47648999999998</v>
      </c>
      <c r="K283" s="11">
        <v>0</v>
      </c>
      <c r="L283" s="11">
        <v>0</v>
      </c>
      <c r="M283" s="11">
        <v>303.74459378378378</v>
      </c>
      <c r="N283" s="11">
        <v>321.79148995422361</v>
      </c>
    </row>
    <row r="284" spans="1:15" x14ac:dyDescent="0.2">
      <c r="B284" s="13"/>
      <c r="C284" s="13"/>
      <c r="D284" s="13"/>
      <c r="E284" s="13"/>
      <c r="F284" s="13"/>
      <c r="G284" s="11"/>
      <c r="H284" s="11"/>
      <c r="I284" s="13"/>
      <c r="J284" s="13"/>
      <c r="K284" s="13"/>
      <c r="L284" s="13"/>
      <c r="M284" s="11"/>
      <c r="N284" s="11"/>
      <c r="O284" s="13"/>
    </row>
    <row r="285" spans="1:15" x14ac:dyDescent="0.2">
      <c r="A285" s="14" t="s">
        <v>291</v>
      </c>
      <c r="B285" s="13" t="s">
        <v>292</v>
      </c>
      <c r="C285" s="11">
        <v>24.509</v>
      </c>
      <c r="D285" s="11">
        <v>25.7900390625</v>
      </c>
      <c r="E285" s="11">
        <v>92.435000000000002</v>
      </c>
      <c r="F285" s="11">
        <v>106.595</v>
      </c>
      <c r="G285" s="11">
        <v>49.490500000000004</v>
      </c>
      <c r="H285" s="11">
        <v>55.352999999999994</v>
      </c>
      <c r="I285" s="11">
        <v>210.13067999999998</v>
      </c>
      <c r="J285" s="11">
        <v>275.10991999999999</v>
      </c>
      <c r="K285" s="11">
        <v>0</v>
      </c>
      <c r="L285" s="11">
        <v>0</v>
      </c>
      <c r="M285" s="11">
        <v>376.56518</v>
      </c>
      <c r="N285" s="11">
        <v>462.84795906249997</v>
      </c>
    </row>
    <row r="286" spans="1:15" x14ac:dyDescent="0.2">
      <c r="B286" s="13" t="s">
        <v>293</v>
      </c>
      <c r="C286" s="11">
        <v>31.589660194174758</v>
      </c>
      <c r="D286" s="11">
        <v>43.707000000000001</v>
      </c>
      <c r="E286" s="11">
        <v>84.992000000000004</v>
      </c>
      <c r="F286" s="11">
        <v>98.87</v>
      </c>
      <c r="G286" s="11">
        <v>49.490500000000004</v>
      </c>
      <c r="H286" s="11">
        <v>55.352999999999994</v>
      </c>
      <c r="I286" s="11">
        <v>186.92628999999999</v>
      </c>
      <c r="J286" s="11">
        <v>202.02275</v>
      </c>
      <c r="K286" s="11">
        <v>0</v>
      </c>
      <c r="L286" s="11">
        <v>0</v>
      </c>
      <c r="M286" s="11">
        <v>352.99845019417478</v>
      </c>
      <c r="N286" s="11">
        <v>399.95275000000004</v>
      </c>
    </row>
    <row r="287" spans="1:15" x14ac:dyDescent="0.2">
      <c r="B287" s="13" t="s">
        <v>294</v>
      </c>
      <c r="C287" s="11">
        <v>18.516500000000001</v>
      </c>
      <c r="D287" s="11">
        <v>23.1798801422119</v>
      </c>
      <c r="E287" s="11">
        <v>102.05500000000001</v>
      </c>
      <c r="F287" s="11">
        <v>103.75</v>
      </c>
      <c r="G287" s="11">
        <v>47.673000000000002</v>
      </c>
      <c r="H287" s="11">
        <v>49.323000000000008</v>
      </c>
      <c r="I287" s="11">
        <v>167.64944999999997</v>
      </c>
      <c r="J287" s="11">
        <v>176.06618</v>
      </c>
      <c r="K287" s="11">
        <v>0</v>
      </c>
      <c r="L287" s="11">
        <v>0</v>
      </c>
      <c r="M287" s="11">
        <v>335.89395000000002</v>
      </c>
      <c r="N287" s="11">
        <v>352.31906014221192</v>
      </c>
    </row>
    <row r="288" spans="1:15" x14ac:dyDescent="0.2">
      <c r="B288" s="13" t="s">
        <v>295</v>
      </c>
      <c r="C288" s="11">
        <v>20.108918918918921</v>
      </c>
      <c r="D288" s="11">
        <v>23.26</v>
      </c>
      <c r="E288" s="11">
        <v>82.35</v>
      </c>
      <c r="F288" s="11">
        <v>98.9</v>
      </c>
      <c r="G288" s="11">
        <v>49.490500000000004</v>
      </c>
      <c r="H288" s="11">
        <v>55.352999999999994</v>
      </c>
      <c r="I288" s="11">
        <v>168.05475000000001</v>
      </c>
      <c r="J288" s="11">
        <v>176.06618</v>
      </c>
      <c r="K288" s="11">
        <v>0</v>
      </c>
      <c r="L288" s="11">
        <v>0</v>
      </c>
      <c r="M288" s="11">
        <v>320.00416891891894</v>
      </c>
      <c r="N288" s="11">
        <v>353.57918000000001</v>
      </c>
    </row>
    <row r="289" spans="1:17" x14ac:dyDescent="0.2">
      <c r="B289" s="13" t="s">
        <v>296</v>
      </c>
      <c r="C289" s="11">
        <v>22.15909090909091</v>
      </c>
      <c r="D289" s="11">
        <v>29.200000762939499</v>
      </c>
      <c r="E289" s="11">
        <v>101.85</v>
      </c>
      <c r="F289" s="11">
        <v>107.32</v>
      </c>
      <c r="G289" s="11">
        <v>47.673000000000002</v>
      </c>
      <c r="H289" s="11">
        <v>49.323000000000008</v>
      </c>
      <c r="I289" s="11">
        <v>168.61059</v>
      </c>
      <c r="J289" s="11">
        <v>175.91370999999998</v>
      </c>
      <c r="K289" s="11">
        <v>0</v>
      </c>
      <c r="L289" s="11">
        <v>0</v>
      </c>
      <c r="M289" s="11">
        <v>340.2926809090909</v>
      </c>
      <c r="N289" s="11">
        <v>361.75671076293952</v>
      </c>
    </row>
    <row r="290" spans="1:17" x14ac:dyDescent="0.2">
      <c r="B290" s="13" t="s">
        <v>297</v>
      </c>
      <c r="C290" s="11">
        <v>23.908000000000001</v>
      </c>
      <c r="D290" s="11">
        <v>26.7435207366943</v>
      </c>
      <c r="E290" s="11">
        <v>84.102000000000004</v>
      </c>
      <c r="F290" s="11">
        <v>84.102000000000004</v>
      </c>
      <c r="G290" s="11">
        <v>47.673000000000002</v>
      </c>
      <c r="H290" s="11">
        <v>49.323000000000008</v>
      </c>
      <c r="I290" s="11">
        <v>160.52967999999998</v>
      </c>
      <c r="J290" s="11">
        <v>168.29792999999998</v>
      </c>
      <c r="K290" s="11">
        <v>0</v>
      </c>
      <c r="L290" s="11">
        <v>0</v>
      </c>
      <c r="M290" s="11">
        <v>316.21267999999998</v>
      </c>
      <c r="N290" s="11">
        <v>328.4664507366943</v>
      </c>
    </row>
    <row r="291" spans="1:17" x14ac:dyDescent="0.2">
      <c r="B291" s="13" t="s">
        <v>298</v>
      </c>
      <c r="C291" s="11">
        <v>29.156581081081079</v>
      </c>
      <c r="D291" s="11">
        <v>37.752499999999998</v>
      </c>
      <c r="E291" s="11">
        <v>106.19799999999999</v>
      </c>
      <c r="F291" s="11">
        <v>116.85599999999999</v>
      </c>
      <c r="G291" s="11">
        <v>49.490500000000004</v>
      </c>
      <c r="H291" s="11">
        <v>55.352999999999994</v>
      </c>
      <c r="I291" s="11">
        <v>166.51654000000002</v>
      </c>
      <c r="J291" s="11">
        <v>174.48165</v>
      </c>
      <c r="K291" s="11">
        <v>0</v>
      </c>
      <c r="L291" s="11">
        <v>0</v>
      </c>
      <c r="M291" s="11">
        <v>351.36162108108113</v>
      </c>
      <c r="N291" s="11">
        <v>384.44315</v>
      </c>
    </row>
    <row r="292" spans="1:17" x14ac:dyDescent="0.2">
      <c r="B292" s="13" t="s">
        <v>299</v>
      </c>
      <c r="C292" s="11">
        <v>28.707432432432434</v>
      </c>
      <c r="D292" s="11">
        <v>29.7425</v>
      </c>
      <c r="E292" s="11">
        <v>55.164999999999999</v>
      </c>
      <c r="F292" s="11">
        <v>55.164999999999999</v>
      </c>
      <c r="G292" s="11">
        <v>49.490500000000004</v>
      </c>
      <c r="H292" s="11">
        <v>55.352999999999994</v>
      </c>
      <c r="I292" s="11">
        <v>152.47</v>
      </c>
      <c r="J292" s="11">
        <v>160.19</v>
      </c>
      <c r="K292" s="11">
        <v>0</v>
      </c>
      <c r="L292" s="11">
        <v>0</v>
      </c>
      <c r="M292" s="11">
        <v>285.83293243243247</v>
      </c>
      <c r="N292" s="11">
        <v>300.45049999999998</v>
      </c>
    </row>
    <row r="293" spans="1:17" x14ac:dyDescent="0.2">
      <c r="B293" s="13" t="s">
        <v>300</v>
      </c>
      <c r="C293" s="11">
        <v>23.814599999999999</v>
      </c>
      <c r="D293" s="11">
        <v>45.7</v>
      </c>
      <c r="E293" s="11">
        <v>102.72199999999999</v>
      </c>
      <c r="F293" s="11">
        <v>112.80800000000001</v>
      </c>
      <c r="G293" s="11">
        <v>80.828749999999999</v>
      </c>
      <c r="H293" s="11">
        <v>80.828750000002955</v>
      </c>
      <c r="I293" s="11">
        <v>221.95193</v>
      </c>
      <c r="J293" s="11">
        <v>263.00882000000001</v>
      </c>
      <c r="K293" s="11">
        <v>0</v>
      </c>
      <c r="L293" s="11">
        <v>0</v>
      </c>
      <c r="M293" s="11">
        <v>429.31727999999998</v>
      </c>
      <c r="N293" s="11">
        <v>502.34557000000297</v>
      </c>
    </row>
    <row r="294" spans="1:17" x14ac:dyDescent="0.2">
      <c r="B294" s="13" t="s">
        <v>301</v>
      </c>
      <c r="C294" s="11">
        <v>26.388081081081079</v>
      </c>
      <c r="D294" s="11">
        <v>28.710999999999999</v>
      </c>
      <c r="E294" s="11">
        <v>57.7256</v>
      </c>
      <c r="F294" s="11">
        <v>63.497899089999997</v>
      </c>
      <c r="G294" s="11">
        <v>49.490500000000004</v>
      </c>
      <c r="H294" s="11">
        <v>55.352999999999994</v>
      </c>
      <c r="I294" s="11">
        <v>205.54499999999999</v>
      </c>
      <c r="J294" s="11">
        <v>271.32326</v>
      </c>
      <c r="K294" s="11">
        <v>0</v>
      </c>
      <c r="L294" s="11">
        <v>0</v>
      </c>
      <c r="M294" s="11">
        <v>339.14918108108111</v>
      </c>
      <c r="N294" s="11">
        <v>418.88515909</v>
      </c>
    </row>
    <row r="295" spans="1:17" x14ac:dyDescent="0.2">
      <c r="B295" s="13" t="s">
        <v>302</v>
      </c>
      <c r="C295" s="11">
        <v>22.768999999999998</v>
      </c>
      <c r="D295" s="11">
        <v>30.162500381469702</v>
      </c>
      <c r="E295" s="11">
        <v>103.13200000000001</v>
      </c>
      <c r="F295" s="11">
        <v>107.25700000000001</v>
      </c>
      <c r="G295" s="11">
        <v>49.490500000000004</v>
      </c>
      <c r="H295" s="11">
        <v>55.352999999999994</v>
      </c>
      <c r="I295" s="11">
        <v>212.25560999999999</v>
      </c>
      <c r="J295" s="11">
        <v>276.00544000000002</v>
      </c>
      <c r="K295" s="11">
        <v>0</v>
      </c>
      <c r="L295" s="11">
        <v>0</v>
      </c>
      <c r="M295" s="11">
        <v>387.64711</v>
      </c>
      <c r="N295" s="11">
        <v>468.7779403814697</v>
      </c>
    </row>
    <row r="296" spans="1:17" x14ac:dyDescent="0.2">
      <c r="B296" s="13" t="s">
        <v>303</v>
      </c>
      <c r="C296" s="11">
        <v>27.409454545454544</v>
      </c>
      <c r="D296" s="11">
        <v>43.869998931884801</v>
      </c>
      <c r="E296" s="11">
        <v>116.38</v>
      </c>
      <c r="F296" s="11">
        <v>116.38</v>
      </c>
      <c r="G296" s="11">
        <v>54.415937499999998</v>
      </c>
      <c r="H296" s="11">
        <v>56.8909375</v>
      </c>
      <c r="I296" s="11">
        <v>188.91499999999996</v>
      </c>
      <c r="J296" s="11">
        <v>232.33999999999997</v>
      </c>
      <c r="K296" s="11">
        <v>0</v>
      </c>
      <c r="L296" s="11">
        <v>0</v>
      </c>
      <c r="M296" s="11">
        <v>387.12039204545448</v>
      </c>
      <c r="N296" s="11">
        <v>449.48093643188474</v>
      </c>
    </row>
    <row r="297" spans="1:17" x14ac:dyDescent="0.2">
      <c r="B297" s="13" t="s">
        <v>304</v>
      </c>
      <c r="C297" s="11">
        <v>22.937000000000001</v>
      </c>
      <c r="D297" s="11">
        <v>25.604560852050799</v>
      </c>
      <c r="E297" s="11">
        <v>84.191000000000003</v>
      </c>
      <c r="F297" s="11">
        <v>92.647999999999996</v>
      </c>
      <c r="G297" s="11">
        <v>29.006125000000004</v>
      </c>
      <c r="H297" s="11">
        <v>31.109250000000007</v>
      </c>
      <c r="I297" s="11">
        <v>165.62488000000002</v>
      </c>
      <c r="J297" s="11">
        <v>178.91485999999998</v>
      </c>
      <c r="K297" s="11">
        <v>0</v>
      </c>
      <c r="L297" s="11">
        <v>0</v>
      </c>
      <c r="M297" s="11">
        <v>301.759005</v>
      </c>
      <c r="N297" s="11">
        <v>328.27667085205076</v>
      </c>
    </row>
    <row r="298" spans="1:17" x14ac:dyDescent="0.2">
      <c r="B298" s="13" t="s">
        <v>305</v>
      </c>
      <c r="C298" s="11">
        <v>27.238594594594598</v>
      </c>
      <c r="D298" s="11">
        <v>36.430095672607401</v>
      </c>
      <c r="E298" s="11">
        <v>67.126999999999995</v>
      </c>
      <c r="F298" s="11">
        <v>75.17</v>
      </c>
      <c r="G298" s="11">
        <v>47.673000000000002</v>
      </c>
      <c r="H298" s="11">
        <v>49.323000000000008</v>
      </c>
      <c r="I298" s="11">
        <v>161.18588</v>
      </c>
      <c r="J298" s="11">
        <v>169.07379</v>
      </c>
      <c r="K298" s="11">
        <v>0</v>
      </c>
      <c r="L298" s="11">
        <v>0</v>
      </c>
      <c r="M298" s="11">
        <v>303.2244745945946</v>
      </c>
      <c r="N298" s="11">
        <v>329.99688567260739</v>
      </c>
    </row>
    <row r="299" spans="1:17" x14ac:dyDescent="0.2">
      <c r="B299" s="13" t="s">
        <v>306</v>
      </c>
      <c r="C299" s="11">
        <v>23.54</v>
      </c>
      <c r="D299" s="11">
        <v>36.206000000000003</v>
      </c>
      <c r="E299" s="11">
        <v>87.756249999999994</v>
      </c>
      <c r="F299" s="11">
        <v>101.57</v>
      </c>
      <c r="G299" s="11">
        <v>47.673000000000002</v>
      </c>
      <c r="H299" s="11">
        <v>49.323000000000008</v>
      </c>
      <c r="I299" s="11">
        <v>161.02761999999998</v>
      </c>
      <c r="J299" s="11">
        <v>168.29792999999998</v>
      </c>
      <c r="K299" s="11">
        <v>0</v>
      </c>
      <c r="L299" s="11">
        <v>0</v>
      </c>
      <c r="M299" s="11">
        <v>319.99686999999994</v>
      </c>
      <c r="N299" s="11">
        <v>355.39693</v>
      </c>
    </row>
    <row r="300" spans="1:17" x14ac:dyDescent="0.2">
      <c r="B300" s="13"/>
      <c r="C300" s="13"/>
      <c r="D300" s="13"/>
      <c r="E300" s="13"/>
      <c r="F300" s="13"/>
      <c r="G300" s="11"/>
      <c r="H300" s="11"/>
      <c r="I300" s="13"/>
      <c r="J300" s="13"/>
      <c r="K300" s="13"/>
      <c r="L300" s="13"/>
      <c r="M300" s="11"/>
      <c r="N300" s="11"/>
      <c r="O300" s="13"/>
      <c r="P300" s="13"/>
      <c r="Q300" s="13"/>
    </row>
    <row r="301" spans="1:17" x14ac:dyDescent="0.2">
      <c r="A301" s="14" t="s">
        <v>307</v>
      </c>
      <c r="B301" s="13" t="s">
        <v>308</v>
      </c>
      <c r="C301" s="11">
        <v>23.04</v>
      </c>
      <c r="D301" s="11">
        <v>23.040000915527301</v>
      </c>
      <c r="E301" s="11">
        <v>70.069000000000003</v>
      </c>
      <c r="F301" s="11">
        <v>72.867000000000004</v>
      </c>
      <c r="G301" s="11">
        <v>49.490500000000004</v>
      </c>
      <c r="H301" s="11">
        <v>55.352999999999994</v>
      </c>
      <c r="I301" s="11">
        <v>171.70051999999998</v>
      </c>
      <c r="J301" s="11">
        <v>197.60691</v>
      </c>
      <c r="K301" s="11">
        <v>0</v>
      </c>
      <c r="L301" s="11">
        <v>0</v>
      </c>
      <c r="M301" s="11">
        <v>314.30002000000002</v>
      </c>
      <c r="N301" s="11">
        <v>348.86691091552734</v>
      </c>
    </row>
    <row r="302" spans="1:17" x14ac:dyDescent="0.2">
      <c r="B302" s="13" t="s">
        <v>309</v>
      </c>
      <c r="C302" s="11">
        <v>22.132105263157893</v>
      </c>
      <c r="D302" s="11">
        <v>22.85</v>
      </c>
      <c r="E302" s="11">
        <v>76.900000000000006</v>
      </c>
      <c r="F302" s="11">
        <v>79.66</v>
      </c>
      <c r="G302" s="11">
        <v>49.490500000000004</v>
      </c>
      <c r="H302" s="11">
        <v>55.352999999999994</v>
      </c>
      <c r="I302" s="11">
        <v>180.9375</v>
      </c>
      <c r="J302" s="11">
        <v>207.47499999999999</v>
      </c>
      <c r="K302" s="11">
        <v>0</v>
      </c>
      <c r="L302" s="11">
        <v>0</v>
      </c>
      <c r="M302" s="11">
        <v>329.46010526315791</v>
      </c>
      <c r="N302" s="11">
        <v>365.33799999999997</v>
      </c>
    </row>
    <row r="303" spans="1:17" x14ac:dyDescent="0.2">
      <c r="B303" s="13" t="s">
        <v>310</v>
      </c>
      <c r="C303" s="11">
        <v>27.229848484848485</v>
      </c>
      <c r="D303" s="11">
        <v>36.227001190185497</v>
      </c>
      <c r="E303" s="11">
        <v>81.004000000000005</v>
      </c>
      <c r="F303" s="11">
        <v>85.162000000000006</v>
      </c>
      <c r="G303" s="11">
        <v>49.490500000000004</v>
      </c>
      <c r="H303" s="11">
        <v>55.352999999999994</v>
      </c>
      <c r="I303" s="11">
        <v>196.27295833333335</v>
      </c>
      <c r="J303" s="11">
        <v>204.20943999999997</v>
      </c>
      <c r="K303" s="11">
        <v>0</v>
      </c>
      <c r="L303" s="11">
        <v>0</v>
      </c>
      <c r="M303" s="11">
        <v>353.99730681818187</v>
      </c>
      <c r="N303" s="11">
        <v>380.95144119018545</v>
      </c>
    </row>
    <row r="304" spans="1:17" x14ac:dyDescent="0.2">
      <c r="B304" s="13" t="s">
        <v>311</v>
      </c>
      <c r="C304" s="11">
        <v>20.412515151515152</v>
      </c>
      <c r="D304" s="11">
        <v>21.298749923706101</v>
      </c>
      <c r="E304" s="11">
        <v>73.08</v>
      </c>
      <c r="F304" s="11">
        <v>89.637500000000003</v>
      </c>
      <c r="G304" s="11">
        <v>49.490500000000004</v>
      </c>
      <c r="H304" s="11">
        <v>55.352999999999994</v>
      </c>
      <c r="I304" s="11">
        <v>193</v>
      </c>
      <c r="J304" s="11">
        <v>227.49875</v>
      </c>
      <c r="K304" s="11">
        <v>0</v>
      </c>
      <c r="L304" s="11">
        <v>0</v>
      </c>
      <c r="M304" s="11">
        <v>335.98301515151513</v>
      </c>
      <c r="N304" s="11">
        <v>393.78799992370614</v>
      </c>
    </row>
    <row r="305" spans="1:14" x14ac:dyDescent="0.2">
      <c r="B305" s="13" t="s">
        <v>312</v>
      </c>
      <c r="C305" s="11">
        <v>27.553581081081081</v>
      </c>
      <c r="D305" s="11">
        <v>29.2045001983643</v>
      </c>
      <c r="E305" s="11">
        <v>88.704999999999998</v>
      </c>
      <c r="F305" s="11">
        <v>93.15</v>
      </c>
      <c r="G305" s="11">
        <v>49.490500000000004</v>
      </c>
      <c r="H305" s="11">
        <v>55.352999999999994</v>
      </c>
      <c r="I305" s="11">
        <v>206.76475999999997</v>
      </c>
      <c r="J305" s="11">
        <v>282.32812000000001</v>
      </c>
      <c r="K305" s="11">
        <v>0</v>
      </c>
      <c r="L305" s="11">
        <v>0</v>
      </c>
      <c r="M305" s="11">
        <v>372.51384108108107</v>
      </c>
      <c r="N305" s="11">
        <v>460.03562019836431</v>
      </c>
    </row>
    <row r="306" spans="1:14" x14ac:dyDescent="0.2">
      <c r="B306" s="13" t="s">
        <v>313</v>
      </c>
      <c r="C306" s="11">
        <v>18.229083333333335</v>
      </c>
      <c r="D306" s="11">
        <v>14.5080003738403</v>
      </c>
      <c r="E306" s="11">
        <v>64.816000000000003</v>
      </c>
      <c r="F306" s="11">
        <v>82.105999999999995</v>
      </c>
      <c r="G306" s="11">
        <v>49.198000000000008</v>
      </c>
      <c r="H306" s="11">
        <v>49.198000000000008</v>
      </c>
      <c r="I306" s="11">
        <v>178.54</v>
      </c>
      <c r="J306" s="11">
        <v>190.60249999999999</v>
      </c>
      <c r="K306" s="11">
        <v>0</v>
      </c>
      <c r="L306" s="11">
        <v>0</v>
      </c>
      <c r="M306" s="11">
        <v>310.78308333333337</v>
      </c>
      <c r="N306" s="11">
        <v>336.41450037384027</v>
      </c>
    </row>
    <row r="307" spans="1:14" x14ac:dyDescent="0.2">
      <c r="B307" s="13" t="s">
        <v>314</v>
      </c>
      <c r="C307" s="11">
        <v>24.441621621621621</v>
      </c>
      <c r="D307" s="11">
        <v>32.002900000000004</v>
      </c>
      <c r="E307" s="11">
        <v>90.718899999999991</v>
      </c>
      <c r="F307" s="11">
        <v>106.5365</v>
      </c>
      <c r="G307" s="11">
        <v>49.490500000000004</v>
      </c>
      <c r="H307" s="11">
        <v>55.352999999999994</v>
      </c>
      <c r="I307" s="11">
        <v>197.12055000000001</v>
      </c>
      <c r="J307" s="11">
        <v>223.70436999999998</v>
      </c>
      <c r="K307" s="11">
        <v>0</v>
      </c>
      <c r="L307" s="11">
        <v>0</v>
      </c>
      <c r="M307" s="11">
        <v>361.77157162162166</v>
      </c>
      <c r="N307" s="11">
        <v>417.59676999999999</v>
      </c>
    </row>
    <row r="308" spans="1:14" x14ac:dyDescent="0.2">
      <c r="B308" s="13" t="s">
        <v>315</v>
      </c>
      <c r="C308" s="11">
        <v>28.955067567567568</v>
      </c>
      <c r="D308" s="11">
        <v>28.746000289916999</v>
      </c>
      <c r="E308" s="11">
        <v>87.022000000000006</v>
      </c>
      <c r="F308" s="11">
        <v>89.633600000000001</v>
      </c>
      <c r="G308" s="11">
        <v>49.490500000000004</v>
      </c>
      <c r="H308" s="11">
        <v>55.352999999999994</v>
      </c>
      <c r="I308" s="11">
        <v>217.15202000000002</v>
      </c>
      <c r="J308" s="11">
        <v>237.84354999999999</v>
      </c>
      <c r="K308" s="11">
        <v>0</v>
      </c>
      <c r="L308" s="11">
        <v>0</v>
      </c>
      <c r="M308" s="11">
        <v>382.61958756756758</v>
      </c>
      <c r="N308" s="11">
        <v>411.576150289917</v>
      </c>
    </row>
    <row r="309" spans="1:14" x14ac:dyDescent="0.2">
      <c r="B309" s="13" t="s">
        <v>316</v>
      </c>
      <c r="C309" s="11">
        <v>26.762135135135132</v>
      </c>
      <c r="D309" s="11">
        <v>28.1679992675781</v>
      </c>
      <c r="E309" s="11">
        <v>77.307000000000002</v>
      </c>
      <c r="F309" s="11">
        <v>81.944999999999993</v>
      </c>
      <c r="G309" s="11">
        <v>49.490500000000004</v>
      </c>
      <c r="H309" s="11">
        <v>55.352999999999994</v>
      </c>
      <c r="I309" s="11">
        <v>193.21953749999997</v>
      </c>
      <c r="J309" s="11">
        <v>222.2017041666667</v>
      </c>
      <c r="K309" s="11">
        <v>0</v>
      </c>
      <c r="L309" s="11">
        <v>0</v>
      </c>
      <c r="M309" s="11">
        <v>346.77917263513507</v>
      </c>
      <c r="N309" s="11">
        <v>387.6677034342448</v>
      </c>
    </row>
    <row r="310" spans="1:14" x14ac:dyDescent="0.2">
      <c r="B310" s="13" t="s">
        <v>317</v>
      </c>
      <c r="C310" s="11">
        <v>20.565677419354842</v>
      </c>
      <c r="D310" s="11">
        <v>17.690000534057599</v>
      </c>
      <c r="E310" s="11">
        <v>87.653000000000006</v>
      </c>
      <c r="F310" s="11">
        <v>105.184</v>
      </c>
      <c r="G310" s="11">
        <v>31.363000000000003</v>
      </c>
      <c r="H310" s="11">
        <v>34.233000000000004</v>
      </c>
      <c r="I310" s="11">
        <v>122.08407999999999</v>
      </c>
      <c r="J310" s="11">
        <v>127.77371999999998</v>
      </c>
      <c r="K310" s="11">
        <v>0</v>
      </c>
      <c r="L310" s="11">
        <v>0</v>
      </c>
      <c r="M310" s="11">
        <v>261.66575741935486</v>
      </c>
      <c r="N310" s="11">
        <v>284.88072053405756</v>
      </c>
    </row>
    <row r="311" spans="1:14" x14ac:dyDescent="0.2">
      <c r="B311" s="13" t="s">
        <v>318</v>
      </c>
      <c r="C311" s="11">
        <v>18.161578313253013</v>
      </c>
      <c r="D311" s="11">
        <v>20.180000305175799</v>
      </c>
      <c r="E311" s="11">
        <v>68.311999999999998</v>
      </c>
      <c r="F311" s="11">
        <v>81.981999999999999</v>
      </c>
      <c r="G311" s="11">
        <v>39.042999999999992</v>
      </c>
      <c r="H311" s="11">
        <v>41.868000000000009</v>
      </c>
      <c r="I311" s="11">
        <v>142.31627</v>
      </c>
      <c r="J311" s="11">
        <v>153.23814000000002</v>
      </c>
      <c r="K311" s="11">
        <v>0</v>
      </c>
      <c r="L311" s="11">
        <v>0</v>
      </c>
      <c r="M311" s="11">
        <v>267.83284831325301</v>
      </c>
      <c r="N311" s="11">
        <v>297.26814030517585</v>
      </c>
    </row>
    <row r="312" spans="1:14" x14ac:dyDescent="0.2">
      <c r="B312" s="13" t="s">
        <v>319</v>
      </c>
      <c r="C312" s="11">
        <v>16.467777777777776</v>
      </c>
      <c r="D312" s="11">
        <v>18.538000106811499</v>
      </c>
      <c r="E312" s="11">
        <v>80.805000000000007</v>
      </c>
      <c r="F312" s="11">
        <v>101.09099999999999</v>
      </c>
      <c r="G312" s="11">
        <v>45.253</v>
      </c>
      <c r="H312" s="11">
        <v>47.48299999999999</v>
      </c>
      <c r="I312" s="11">
        <v>147.76273</v>
      </c>
      <c r="J312" s="11">
        <v>158.31596999999999</v>
      </c>
      <c r="K312" s="11">
        <v>0</v>
      </c>
      <c r="L312" s="11">
        <v>0</v>
      </c>
      <c r="M312" s="11">
        <v>290.2885077777778</v>
      </c>
      <c r="N312" s="11">
        <v>325.42797010681147</v>
      </c>
    </row>
    <row r="313" spans="1:14" x14ac:dyDescent="0.2">
      <c r="B313" s="13" t="s">
        <v>320</v>
      </c>
      <c r="C313" s="11">
        <v>23.03875</v>
      </c>
      <c r="D313" s="11">
        <v>25.800209525</v>
      </c>
      <c r="E313" s="11">
        <v>84.441999999999993</v>
      </c>
      <c r="F313" s="11">
        <v>90.78</v>
      </c>
      <c r="G313" s="11">
        <v>49.490500000000004</v>
      </c>
      <c r="H313" s="11">
        <v>55.352999999999994</v>
      </c>
      <c r="I313" s="11">
        <v>196.13624999999999</v>
      </c>
      <c r="J313" s="11">
        <v>215.67750000000001</v>
      </c>
      <c r="K313" s="11">
        <v>0</v>
      </c>
      <c r="L313" s="11">
        <v>0</v>
      </c>
      <c r="M313" s="11">
        <v>353.10749999999996</v>
      </c>
      <c r="N313" s="11">
        <v>387.610709525</v>
      </c>
    </row>
    <row r="314" spans="1:14" x14ac:dyDescent="0.2">
      <c r="B314" s="13" t="s">
        <v>321</v>
      </c>
      <c r="C314" s="11">
        <v>22.050648648648647</v>
      </c>
      <c r="D314" s="11">
        <v>23.378999710083001</v>
      </c>
      <c r="E314" s="11">
        <v>107.521</v>
      </c>
      <c r="F314" s="11">
        <v>115.05500000000001</v>
      </c>
      <c r="G314" s="11">
        <v>49.490500000000004</v>
      </c>
      <c r="H314" s="11">
        <v>55.352999999999994</v>
      </c>
      <c r="I314" s="11">
        <v>202.92020000000002</v>
      </c>
      <c r="J314" s="11">
        <v>226.70745000000002</v>
      </c>
      <c r="K314" s="11">
        <v>0</v>
      </c>
      <c r="L314" s="11">
        <v>0</v>
      </c>
      <c r="M314" s="11">
        <v>381.98234864864867</v>
      </c>
      <c r="N314" s="11">
        <v>420.49444971008302</v>
      </c>
    </row>
    <row r="316" spans="1:14" x14ac:dyDescent="0.2">
      <c r="N316" s="16"/>
    </row>
    <row r="317" spans="1:14" x14ac:dyDescent="0.2">
      <c r="A317" s="17" t="s">
        <v>322</v>
      </c>
      <c r="B317" s="18" t="s">
        <v>323</v>
      </c>
      <c r="C317" s="16">
        <f>AVERAGE(C5:C314)</f>
        <v>21.378147216455659</v>
      </c>
      <c r="D317" s="16">
        <f t="shared" ref="D317:N317" si="0">AVERAGE(D5:D314)</f>
        <v>23.206779103233114</v>
      </c>
      <c r="E317" s="16">
        <f t="shared" si="0"/>
        <v>85.767731172413846</v>
      </c>
      <c r="F317" s="16">
        <f t="shared" si="0"/>
        <v>97.665620827896547</v>
      </c>
      <c r="G317" s="16">
        <f t="shared" si="0"/>
        <v>51.883458011903741</v>
      </c>
      <c r="H317" s="16">
        <f t="shared" si="0"/>
        <v>54.67888812937867</v>
      </c>
      <c r="I317" s="16">
        <f>SUM(I5:I314)/COUNTIF(I5:I314,"&gt;0")</f>
        <v>187.86324578172065</v>
      </c>
      <c r="J317" s="16">
        <f>SUM(J5:J314)/COUNTIF(J5:J314,"&gt;0")</f>
        <v>216.36336897258968</v>
      </c>
      <c r="K317" s="16">
        <f t="shared" ref="K317:L317" si="1">SUM(K5:K314)/COUNTIF(K5:K314,"&gt;0")</f>
        <v>187.86324578172074</v>
      </c>
      <c r="L317" s="16">
        <f t="shared" si="1"/>
        <v>216.36336897258937</v>
      </c>
      <c r="M317" s="16">
        <f t="shared" si="0"/>
        <v>346.89258218249398</v>
      </c>
      <c r="N317" s="16">
        <f t="shared" si="0"/>
        <v>391.91465703309774</v>
      </c>
    </row>
    <row r="318" spans="1:14" x14ac:dyDescent="0.2">
      <c r="D318" s="19">
        <f>+D317/C317-1</f>
        <v>8.553743541301273E-2</v>
      </c>
      <c r="E318" s="20"/>
      <c r="F318" s="19">
        <f>+F317/E317-1</f>
        <v>0.13872221513665872</v>
      </c>
      <c r="G318" s="20"/>
      <c r="H318" s="19">
        <f>+H317/G317-1</f>
        <v>5.3879024733346936E-2</v>
      </c>
      <c r="I318" s="20"/>
      <c r="J318" s="19">
        <f>+J317/I317-1</f>
        <v>0.15170675387980626</v>
      </c>
      <c r="K318" s="20"/>
      <c r="L318" s="20"/>
      <c r="M318" s="20"/>
      <c r="N318" s="19">
        <f>+N317/M317-1</f>
        <v>0.12978679038722851</v>
      </c>
    </row>
    <row r="320" spans="1:14" x14ac:dyDescent="0.2">
      <c r="C320">
        <v>25</v>
      </c>
      <c r="D320">
        <f>+C320+1</f>
        <v>26</v>
      </c>
      <c r="E320">
        <v>50</v>
      </c>
      <c r="F320">
        <f>+E320+1</f>
        <v>51</v>
      </c>
      <c r="G320">
        <v>75</v>
      </c>
      <c r="H320">
        <f>+G320+1</f>
        <v>76</v>
      </c>
      <c r="I320">
        <v>100</v>
      </c>
      <c r="J320">
        <f>+I320+1</f>
        <v>101</v>
      </c>
      <c r="K320">
        <v>125</v>
      </c>
      <c r="L320">
        <f>+K320+1</f>
        <v>126</v>
      </c>
      <c r="M320">
        <v>150</v>
      </c>
      <c r="N320">
        <f>+M320+1</f>
        <v>151</v>
      </c>
    </row>
    <row r="322" spans="13:14" x14ac:dyDescent="0.2">
      <c r="M322" s="21">
        <f>+M317*1000/15/12</f>
        <v>1927.1810121249666</v>
      </c>
      <c r="N322" s="21">
        <f>+N317*1000/15/12</f>
        <v>2177.3036501838765</v>
      </c>
    </row>
  </sheetData>
  <printOptions gridLines="1"/>
  <pageMargins left="0.66" right="0.51" top="0.69" bottom="0.77" header="0.51181102362204722" footer="0.51181102362204722"/>
  <pageSetup paperSize="9" scale="90" fitToHeight="7" orientation="landscape" r:id="rId1"/>
  <headerFooter alignWithMargins="0">
    <oddFooter>&amp;CBilaga 1 - Sida &amp;P (&amp;N)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65411-C9D5-4715-AE43-618D2DB7EB28}">
  <sheetPr>
    <tabColor rgb="FFBA4945"/>
  </sheetPr>
  <dimension ref="A1:AC318"/>
  <sheetViews>
    <sheetView zoomScale="75" zoomScaleNormal="100" workbookViewId="0">
      <pane ySplit="3" topLeftCell="A261" activePane="bottomLeft" state="frozen"/>
      <selection pane="bottomLeft" activeCell="I289" sqref="I289"/>
    </sheetView>
  </sheetViews>
  <sheetFormatPr defaultRowHeight="12.75" x14ac:dyDescent="0.2"/>
  <cols>
    <col min="1" max="1" width="20.7109375" customWidth="1"/>
    <col min="2" max="2" width="13.85546875" customWidth="1"/>
    <col min="12" max="12" width="9" customWidth="1"/>
    <col min="13" max="14" width="11.7109375" customWidth="1"/>
  </cols>
  <sheetData>
    <row r="1" spans="1:29" ht="15.75" x14ac:dyDescent="0.25">
      <c r="B1" s="1" t="s">
        <v>327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9" x14ac:dyDescent="0.2">
      <c r="C2" s="2" t="s">
        <v>1</v>
      </c>
      <c r="D2" s="2"/>
      <c r="E2" s="2" t="s">
        <v>2</v>
      </c>
      <c r="F2" s="2"/>
      <c r="G2" s="3" t="s">
        <v>3</v>
      </c>
      <c r="H2" s="2"/>
      <c r="I2" s="2" t="s">
        <v>4</v>
      </c>
      <c r="J2" s="2"/>
      <c r="K2" s="3" t="s">
        <v>5</v>
      </c>
      <c r="L2" s="2"/>
      <c r="M2" s="3" t="s">
        <v>6</v>
      </c>
      <c r="N2" s="2"/>
    </row>
    <row r="3" spans="1:29" ht="13.5" thickBot="1" x14ac:dyDescent="0.25">
      <c r="A3" s="4" t="s">
        <v>7</v>
      </c>
      <c r="B3" s="4" t="s">
        <v>8</v>
      </c>
      <c r="C3" s="5" t="s">
        <v>9</v>
      </c>
      <c r="D3" s="5" t="s">
        <v>10</v>
      </c>
      <c r="E3" s="5" t="s">
        <v>9</v>
      </c>
      <c r="F3" s="5" t="s">
        <v>10</v>
      </c>
      <c r="G3" s="5" t="s">
        <v>9</v>
      </c>
      <c r="H3" s="5" t="s">
        <v>10</v>
      </c>
      <c r="I3" s="5" t="s">
        <v>9</v>
      </c>
      <c r="J3" s="5" t="s">
        <v>10</v>
      </c>
      <c r="K3" s="5" t="s">
        <v>9</v>
      </c>
      <c r="L3" s="5" t="s">
        <v>10</v>
      </c>
      <c r="M3" s="5" t="s">
        <v>9</v>
      </c>
      <c r="N3" s="5" t="s">
        <v>10</v>
      </c>
    </row>
    <row r="4" spans="1:29" x14ac:dyDescent="0.2">
      <c r="C4" s="6"/>
      <c r="M4" s="7"/>
      <c r="N4" s="8"/>
    </row>
    <row r="5" spans="1:29" s="12" customFormat="1" x14ac:dyDescent="0.2">
      <c r="A5" s="9" t="s">
        <v>11</v>
      </c>
      <c r="B5" s="10" t="s">
        <v>12</v>
      </c>
      <c r="C5" s="22">
        <v>93.714714714714759</v>
      </c>
      <c r="D5" s="22">
        <v>149.11111195882174</v>
      </c>
      <c r="E5" s="22">
        <v>317.14222222222236</v>
      </c>
      <c r="F5" s="22">
        <v>365.14966666666686</v>
      </c>
      <c r="G5" s="22">
        <v>950.69201388888939</v>
      </c>
      <c r="H5" s="22">
        <v>739.94409722222269</v>
      </c>
      <c r="I5" s="22">
        <v>1112.998833333334</v>
      </c>
      <c r="J5" s="22">
        <v>1246.1688333333341</v>
      </c>
      <c r="K5" s="22">
        <v>0</v>
      </c>
      <c r="L5" s="22">
        <v>0</v>
      </c>
      <c r="M5" s="22">
        <v>2474.5477841591605</v>
      </c>
      <c r="N5" s="22">
        <v>2500.3737091810453</v>
      </c>
      <c r="P5"/>
      <c r="Q5"/>
      <c r="R5"/>
      <c r="S5"/>
      <c r="T5"/>
      <c r="U5"/>
      <c r="V5"/>
      <c r="W5"/>
      <c r="X5"/>
      <c r="Y5"/>
      <c r="Z5"/>
      <c r="AA5"/>
      <c r="AB5"/>
      <c r="AC5"/>
    </row>
    <row r="6" spans="1:29" x14ac:dyDescent="0.2">
      <c r="B6" s="13" t="s">
        <v>13</v>
      </c>
      <c r="C6" s="22">
        <v>107.19369369369376</v>
      </c>
      <c r="D6" s="22">
        <v>132.47778150770395</v>
      </c>
      <c r="E6" s="22">
        <v>484.00000000000028</v>
      </c>
      <c r="F6" s="22">
        <v>631.96666666666704</v>
      </c>
      <c r="G6" s="22">
        <v>935.16284722222292</v>
      </c>
      <c r="H6" s="22">
        <v>641.75659722222258</v>
      </c>
      <c r="I6" s="22">
        <v>1152.3279444444449</v>
      </c>
      <c r="J6" s="22">
        <v>1186.8642222222229</v>
      </c>
      <c r="K6" s="22">
        <v>0</v>
      </c>
      <c r="L6" s="22">
        <v>0</v>
      </c>
      <c r="M6" s="22">
        <v>2678.684485360362</v>
      </c>
      <c r="N6" s="22">
        <v>2593.0652676188165</v>
      </c>
    </row>
    <row r="7" spans="1:29" x14ac:dyDescent="0.2">
      <c r="B7" s="13" t="s">
        <v>14</v>
      </c>
      <c r="C7" s="22">
        <v>131.68423423423431</v>
      </c>
      <c r="D7" s="22">
        <v>147.22222222222231</v>
      </c>
      <c r="E7" s="22">
        <v>682.6222222222226</v>
      </c>
      <c r="F7" s="22">
        <v>884.07777777777812</v>
      </c>
      <c r="G7" s="22">
        <v>950.69201388888939</v>
      </c>
      <c r="H7" s="22">
        <v>739.94409722222269</v>
      </c>
      <c r="I7" s="22">
        <v>1173.6544444444448</v>
      </c>
      <c r="J7" s="22">
        <v>1208.8340555555562</v>
      </c>
      <c r="K7" s="22">
        <v>0</v>
      </c>
      <c r="L7" s="22">
        <v>0</v>
      </c>
      <c r="M7" s="22">
        <v>2938.6529147897909</v>
      </c>
      <c r="N7" s="22">
        <v>2980.0781527777795</v>
      </c>
    </row>
    <row r="8" spans="1:29" x14ac:dyDescent="0.2">
      <c r="B8" s="13" t="s">
        <v>15</v>
      </c>
      <c r="C8" s="22">
        <v>156.77072072072079</v>
      </c>
      <c r="D8" s="22">
        <v>167.14444690280507</v>
      </c>
      <c r="E8" s="22">
        <v>621.62222222222249</v>
      </c>
      <c r="F8" s="22">
        <v>746.15555555555591</v>
      </c>
      <c r="G8" s="22">
        <v>929.64895833333401</v>
      </c>
      <c r="H8" s="22">
        <v>716.29131944444487</v>
      </c>
      <c r="I8" s="22">
        <v>1038.0505000000005</v>
      </c>
      <c r="J8" s="22">
        <v>1212.1901111111117</v>
      </c>
      <c r="K8" s="22">
        <v>0</v>
      </c>
      <c r="L8" s="22">
        <v>0</v>
      </c>
      <c r="M8" s="22">
        <v>2746.0924012762775</v>
      </c>
      <c r="N8" s="22">
        <v>2841.7814330139172</v>
      </c>
    </row>
    <row r="9" spans="1:29" x14ac:dyDescent="0.2">
      <c r="B9" s="13" t="s">
        <v>16</v>
      </c>
      <c r="C9" s="22">
        <v>103.86936936936941</v>
      </c>
      <c r="D9" s="22">
        <v>110.77778074476448</v>
      </c>
      <c r="E9" s="22">
        <v>338.2222222222224</v>
      </c>
      <c r="F9" s="22">
        <v>406.777777777778</v>
      </c>
      <c r="G9" s="22">
        <v>950.69201388888939</v>
      </c>
      <c r="H9" s="22">
        <v>739.94409722222269</v>
      </c>
      <c r="I9" s="22">
        <v>1157.4638888888896</v>
      </c>
      <c r="J9" s="22">
        <v>1192.1502777777782</v>
      </c>
      <c r="K9" s="22">
        <v>0</v>
      </c>
      <c r="L9" s="22">
        <v>0</v>
      </c>
      <c r="M9" s="22">
        <v>2550.2474943693705</v>
      </c>
      <c r="N9" s="22">
        <v>2449.6499335225435</v>
      </c>
    </row>
    <row r="10" spans="1:29" x14ac:dyDescent="0.2">
      <c r="B10" s="13" t="s">
        <v>17</v>
      </c>
      <c r="C10" s="22">
        <v>167.53003003003013</v>
      </c>
      <c r="D10" s="22">
        <v>151.33888888888896</v>
      </c>
      <c r="E10" s="22">
        <v>526.87222222222249</v>
      </c>
      <c r="F10" s="22">
        <v>648.00555555555593</v>
      </c>
      <c r="G10" s="22">
        <v>935.16284722222292</v>
      </c>
      <c r="H10" s="22">
        <v>641.75659722222258</v>
      </c>
      <c r="I10" s="22">
        <v>1130.7638888888894</v>
      </c>
      <c r="J10" s="22">
        <v>1356.9166666666672</v>
      </c>
      <c r="K10" s="22">
        <v>0</v>
      </c>
      <c r="L10" s="22">
        <v>0</v>
      </c>
      <c r="M10" s="22">
        <v>2760.3289883633647</v>
      </c>
      <c r="N10" s="22">
        <v>2798.0177083333347</v>
      </c>
    </row>
    <row r="11" spans="1:29" x14ac:dyDescent="0.2">
      <c r="B11" s="13" t="s">
        <v>18</v>
      </c>
      <c r="C11" s="22">
        <v>125.05900900900906</v>
      </c>
      <c r="D11" s="22">
        <v>120.9444444444445</v>
      </c>
      <c r="E11" s="22">
        <v>240.03888888888901</v>
      </c>
      <c r="F11" s="22">
        <v>300.06111666666681</v>
      </c>
      <c r="G11" s="22">
        <v>929.64895833333401</v>
      </c>
      <c r="H11" s="22">
        <v>716.29131944444487</v>
      </c>
      <c r="I11" s="22">
        <v>1108.8493333333338</v>
      </c>
      <c r="J11" s="22">
        <v>1229.4314444444449</v>
      </c>
      <c r="K11" s="22">
        <v>0</v>
      </c>
      <c r="L11" s="22">
        <v>0</v>
      </c>
      <c r="M11" s="22">
        <v>2403.596189564566</v>
      </c>
      <c r="N11" s="22">
        <v>2366.7283250000014</v>
      </c>
    </row>
    <row r="12" spans="1:29" x14ac:dyDescent="0.2">
      <c r="B12" s="13" t="s">
        <v>19</v>
      </c>
      <c r="C12" s="22">
        <v>125.05900900900906</v>
      </c>
      <c r="D12" s="22">
        <v>120.9444444444445</v>
      </c>
      <c r="E12" s="22">
        <v>271.32222222222236</v>
      </c>
      <c r="F12" s="22">
        <v>271.32222222222236</v>
      </c>
      <c r="G12" s="22">
        <v>929.64895833333401</v>
      </c>
      <c r="H12" s="22">
        <v>716.29131944444487</v>
      </c>
      <c r="I12" s="22">
        <v>1108.8493333333338</v>
      </c>
      <c r="J12" s="22">
        <v>1229.4314444444449</v>
      </c>
      <c r="K12" s="22">
        <v>0</v>
      </c>
      <c r="L12" s="22">
        <v>0</v>
      </c>
      <c r="M12" s="22">
        <v>2434.8795228978993</v>
      </c>
      <c r="N12" s="22">
        <v>2337.9894305555567</v>
      </c>
    </row>
    <row r="13" spans="1:29" x14ac:dyDescent="0.2">
      <c r="B13" s="13" t="s">
        <v>20</v>
      </c>
      <c r="C13" s="22">
        <v>125.05900900900906</v>
      </c>
      <c r="D13" s="22">
        <v>120.9444444444445</v>
      </c>
      <c r="E13" s="22">
        <v>363.33333333333354</v>
      </c>
      <c r="F13" s="22">
        <v>410.44444444444463</v>
      </c>
      <c r="G13" s="22">
        <v>929.64895833333401</v>
      </c>
      <c r="H13" s="22">
        <v>716.29131944444487</v>
      </c>
      <c r="I13" s="22">
        <v>1108.8493333333338</v>
      </c>
      <c r="J13" s="22">
        <v>1229.4314444444449</v>
      </c>
      <c r="K13" s="22">
        <v>0</v>
      </c>
      <c r="L13" s="22">
        <v>0</v>
      </c>
      <c r="M13" s="22">
        <v>2526.8906340090102</v>
      </c>
      <c r="N13" s="22">
        <v>2477.1116527777785</v>
      </c>
    </row>
    <row r="14" spans="1:29" x14ac:dyDescent="0.2">
      <c r="B14" s="13" t="s">
        <v>21</v>
      </c>
      <c r="C14" s="22">
        <v>125.05900900900906</v>
      </c>
      <c r="D14" s="22">
        <v>120.9444444444445</v>
      </c>
      <c r="E14" s="22">
        <v>512.54861111111143</v>
      </c>
      <c r="F14" s="22">
        <v>625.21666666666704</v>
      </c>
      <c r="G14" s="22">
        <v>929.64895833333401</v>
      </c>
      <c r="H14" s="22">
        <v>716.29131944444487</v>
      </c>
      <c r="I14" s="22">
        <v>1046.0171111111115</v>
      </c>
      <c r="J14" s="22">
        <v>1223.341222222223</v>
      </c>
      <c r="K14" s="22">
        <v>0</v>
      </c>
      <c r="L14" s="22">
        <v>0</v>
      </c>
      <c r="M14" s="22">
        <v>2613.2736895645662</v>
      </c>
      <c r="N14" s="22">
        <v>2685.7936527777788</v>
      </c>
    </row>
    <row r="15" spans="1:29" x14ac:dyDescent="0.2">
      <c r="B15" s="13" t="s">
        <v>22</v>
      </c>
      <c r="C15" s="22">
        <v>107.65533980582531</v>
      </c>
      <c r="D15" s="22">
        <v>100.59444639417838</v>
      </c>
      <c r="E15" s="22">
        <v>503.42222222222244</v>
      </c>
      <c r="F15" s="22">
        <v>614.53333333333364</v>
      </c>
      <c r="G15" s="22">
        <v>929.64895833333401</v>
      </c>
      <c r="H15" s="22">
        <v>716.29131944444487</v>
      </c>
      <c r="I15" s="22">
        <v>1046.0171111111115</v>
      </c>
      <c r="J15" s="22">
        <v>1223.341222222223</v>
      </c>
      <c r="K15" s="22">
        <v>0</v>
      </c>
      <c r="L15" s="22">
        <v>0</v>
      </c>
      <c r="M15" s="22">
        <v>2586.7436314724932</v>
      </c>
      <c r="N15" s="22">
        <v>2654.7603213941798</v>
      </c>
    </row>
    <row r="16" spans="1:29" x14ac:dyDescent="0.2">
      <c r="B16" s="13" t="s">
        <v>23</v>
      </c>
      <c r="C16" s="22">
        <v>130.22801231310473</v>
      </c>
      <c r="D16" s="22">
        <v>131.25000000000006</v>
      </c>
      <c r="E16" s="22">
        <v>387.09444444444466</v>
      </c>
      <c r="F16" s="22">
        <v>448.55555555555571</v>
      </c>
      <c r="G16" s="22">
        <v>950.69201388888939</v>
      </c>
      <c r="H16" s="22">
        <v>739.94409722222269</v>
      </c>
      <c r="I16" s="22">
        <v>1157.4638888888896</v>
      </c>
      <c r="J16" s="22">
        <v>1192.1502777777782</v>
      </c>
      <c r="K16" s="22">
        <v>0</v>
      </c>
      <c r="L16" s="22">
        <v>0</v>
      </c>
      <c r="M16" s="22">
        <v>2625.4783595353283</v>
      </c>
      <c r="N16" s="22">
        <v>2511.8999305555567</v>
      </c>
    </row>
    <row r="17" spans="1:15" x14ac:dyDescent="0.2">
      <c r="B17" s="13" t="s">
        <v>24</v>
      </c>
      <c r="C17" s="22">
        <v>116.65090090090094</v>
      </c>
      <c r="D17" s="22">
        <v>135.86111068725617</v>
      </c>
      <c r="E17" s="22">
        <v>419.90000000000015</v>
      </c>
      <c r="F17" s="22">
        <v>482.88333333333361</v>
      </c>
      <c r="G17" s="22">
        <v>823.98216903515538</v>
      </c>
      <c r="H17" s="22">
        <v>596.97856957070587</v>
      </c>
      <c r="I17" s="22">
        <v>1047.9149444444449</v>
      </c>
      <c r="J17" s="22">
        <v>1140.0081111111117</v>
      </c>
      <c r="K17" s="22">
        <v>0</v>
      </c>
      <c r="L17" s="22">
        <v>0</v>
      </c>
      <c r="M17" s="22">
        <v>2408.4480143805017</v>
      </c>
      <c r="N17" s="22">
        <v>2355.7311247024072</v>
      </c>
    </row>
    <row r="18" spans="1:15" x14ac:dyDescent="0.2">
      <c r="B18" s="13" t="s">
        <v>25</v>
      </c>
      <c r="C18" s="22">
        <v>86.487237237237295</v>
      </c>
      <c r="D18" s="22">
        <v>93.199994828966155</v>
      </c>
      <c r="E18" s="22">
        <v>313.63633333333348</v>
      </c>
      <c r="F18" s="22">
        <v>388.95366666666695</v>
      </c>
      <c r="G18" s="22">
        <v>935.16284722222292</v>
      </c>
      <c r="H18" s="22">
        <v>641.75659722222258</v>
      </c>
      <c r="I18" s="22">
        <v>1112.998833333334</v>
      </c>
      <c r="J18" s="22">
        <v>1246.1688333333341</v>
      </c>
      <c r="K18" s="22">
        <v>0</v>
      </c>
      <c r="L18" s="22">
        <v>0</v>
      </c>
      <c r="M18" s="22">
        <v>2448.2852511261276</v>
      </c>
      <c r="N18" s="22">
        <v>2370.0790920511895</v>
      </c>
    </row>
    <row r="19" spans="1:15" x14ac:dyDescent="0.2">
      <c r="B19" s="13" t="s">
        <v>26</v>
      </c>
      <c r="C19" s="22">
        <v>110.70900900900904</v>
      </c>
      <c r="D19" s="22">
        <v>141.08333587646507</v>
      </c>
      <c r="E19" s="22">
        <v>246.10000000000014</v>
      </c>
      <c r="F19" s="22">
        <v>401.80555555555583</v>
      </c>
      <c r="G19" s="22">
        <v>950.69201388888939</v>
      </c>
      <c r="H19" s="22">
        <v>739.94409722222269</v>
      </c>
      <c r="I19" s="22">
        <v>1042.5323888888893</v>
      </c>
      <c r="J19" s="22">
        <v>1105.1287222222229</v>
      </c>
      <c r="K19" s="22">
        <v>0</v>
      </c>
      <c r="L19" s="22">
        <v>0</v>
      </c>
      <c r="M19" s="22">
        <v>2350.0334117867878</v>
      </c>
      <c r="N19" s="22">
        <v>2387.961710876466</v>
      </c>
    </row>
    <row r="20" spans="1:15" x14ac:dyDescent="0.2">
      <c r="B20" s="13" t="s">
        <v>27</v>
      </c>
      <c r="C20" s="22">
        <v>112.6044294294295</v>
      </c>
      <c r="D20" s="22">
        <v>142.67777336968342</v>
      </c>
      <c r="E20" s="22">
        <v>309.33333333333348</v>
      </c>
      <c r="F20" s="22">
        <v>396.2222222222224</v>
      </c>
      <c r="G20" s="22">
        <v>930.97368055555614</v>
      </c>
      <c r="H20" s="22">
        <v>687.93270833333372</v>
      </c>
      <c r="I20" s="22">
        <v>977.82377777777822</v>
      </c>
      <c r="J20" s="22">
        <v>1071.6217777777783</v>
      </c>
      <c r="K20" s="22">
        <v>0</v>
      </c>
      <c r="L20" s="22">
        <v>0</v>
      </c>
      <c r="M20" s="22">
        <v>2330.7352210960971</v>
      </c>
      <c r="N20" s="22">
        <v>2298.4544817030178</v>
      </c>
    </row>
    <row r="21" spans="1:15" x14ac:dyDescent="0.2">
      <c r="B21" s="13" t="s">
        <v>28</v>
      </c>
      <c r="C21" s="22">
        <v>59.895495495495531</v>
      </c>
      <c r="D21" s="22">
        <v>73.811112509833364</v>
      </c>
      <c r="E21" s="22">
        <v>240.03333333333345</v>
      </c>
      <c r="F21" s="22">
        <v>300.0611111111113</v>
      </c>
      <c r="G21" s="22">
        <v>935.16284722222292</v>
      </c>
      <c r="H21" s="22">
        <v>641.75659722222258</v>
      </c>
      <c r="I21" s="22">
        <v>1112.998833333334</v>
      </c>
      <c r="J21" s="22">
        <v>1246.1688333333341</v>
      </c>
      <c r="K21" s="22">
        <v>0</v>
      </c>
      <c r="L21" s="22">
        <v>0</v>
      </c>
      <c r="M21" s="22">
        <v>2348.0905093843862</v>
      </c>
      <c r="N21" s="22">
        <v>2261.7976541765011</v>
      </c>
    </row>
    <row r="22" spans="1:15" x14ac:dyDescent="0.2">
      <c r="B22" s="13" t="s">
        <v>29</v>
      </c>
      <c r="C22" s="22">
        <v>124.84629629629637</v>
      </c>
      <c r="D22" s="22">
        <v>130.91666963365341</v>
      </c>
      <c r="E22" s="22">
        <v>393.08444444444467</v>
      </c>
      <c r="F22" s="22">
        <v>468.16111111111132</v>
      </c>
      <c r="G22" s="22">
        <v>823.98216903515538</v>
      </c>
      <c r="H22" s="22">
        <v>596.97857512626149</v>
      </c>
      <c r="I22" s="22">
        <v>1047.9149444444449</v>
      </c>
      <c r="J22" s="22">
        <v>1140.0081111111117</v>
      </c>
      <c r="K22" s="22">
        <v>0</v>
      </c>
      <c r="L22" s="22">
        <v>0</v>
      </c>
      <c r="M22" s="22">
        <v>2389.8278542203411</v>
      </c>
      <c r="N22" s="22">
        <v>2336.0644669821377</v>
      </c>
    </row>
    <row r="23" spans="1:15" x14ac:dyDescent="0.2">
      <c r="B23" s="13" t="s">
        <v>30</v>
      </c>
      <c r="C23" s="22">
        <v>100.56201201201206</v>
      </c>
      <c r="D23" s="22">
        <v>80.283334520127823</v>
      </c>
      <c r="E23" s="22">
        <v>612.5833333333336</v>
      </c>
      <c r="F23" s="22">
        <v>753.47777777777821</v>
      </c>
      <c r="G23" s="22">
        <v>945.99161111111198</v>
      </c>
      <c r="H23" s="22">
        <v>726.59355034722273</v>
      </c>
      <c r="I23" s="22">
        <v>1112.998833333334</v>
      </c>
      <c r="J23" s="22">
        <v>1246.1688333333341</v>
      </c>
      <c r="K23" s="22">
        <v>0</v>
      </c>
      <c r="L23" s="22">
        <v>0</v>
      </c>
      <c r="M23" s="22">
        <v>2772.1357897897919</v>
      </c>
      <c r="N23" s="22">
        <v>2806.5234959784625</v>
      </c>
    </row>
    <row r="24" spans="1:15" x14ac:dyDescent="0.2">
      <c r="B24" s="13" t="s">
        <v>31</v>
      </c>
      <c r="C24" s="22">
        <v>144.85330330330336</v>
      </c>
      <c r="D24" s="22">
        <v>147.23333782619895</v>
      </c>
      <c r="E24" s="22">
        <v>344.7222222222224</v>
      </c>
      <c r="F24" s="22">
        <v>423.26388888888908</v>
      </c>
      <c r="G24" s="22">
        <v>929.64895833333401</v>
      </c>
      <c r="H24" s="22">
        <v>716.29131944444487</v>
      </c>
      <c r="I24" s="22">
        <v>1042.5323888888893</v>
      </c>
      <c r="J24" s="22">
        <v>1105.1287222222229</v>
      </c>
      <c r="K24" s="22">
        <v>0</v>
      </c>
      <c r="L24" s="22">
        <v>0</v>
      </c>
      <c r="M24" s="22">
        <v>2461.7568727477492</v>
      </c>
      <c r="N24" s="22">
        <v>2391.9172683817555</v>
      </c>
    </row>
    <row r="25" spans="1:15" x14ac:dyDescent="0.2">
      <c r="B25" s="13" t="s">
        <v>32</v>
      </c>
      <c r="C25" s="22">
        <v>110.74984984984989</v>
      </c>
      <c r="D25" s="22">
        <v>132.86666870117173</v>
      </c>
      <c r="E25" s="22">
        <v>157.54305555555564</v>
      </c>
      <c r="F25" s="22">
        <v>236.06388888888901</v>
      </c>
      <c r="G25" s="22">
        <v>929.64895833333401</v>
      </c>
      <c r="H25" s="22">
        <v>716.29131944444487</v>
      </c>
      <c r="I25" s="22">
        <v>1042.5323888888893</v>
      </c>
      <c r="J25" s="22">
        <v>1105.1287222222229</v>
      </c>
      <c r="K25" s="22">
        <v>0</v>
      </c>
      <c r="L25" s="22">
        <v>0</v>
      </c>
      <c r="M25" s="22">
        <v>2240.4742526276291</v>
      </c>
      <c r="N25" s="22">
        <v>2190.3505992567284</v>
      </c>
    </row>
    <row r="26" spans="1:15" x14ac:dyDescent="0.2">
      <c r="B26" s="13" t="s">
        <v>33</v>
      </c>
      <c r="C26" s="22">
        <v>113.58558558558565</v>
      </c>
      <c r="D26" s="22">
        <v>101.06666353013783</v>
      </c>
      <c r="E26" s="22">
        <v>264.49444444444458</v>
      </c>
      <c r="F26" s="22">
        <v>296.32222222222236</v>
      </c>
      <c r="G26" s="22">
        <v>935.16284722222292</v>
      </c>
      <c r="H26" s="22">
        <v>641.75659722222258</v>
      </c>
      <c r="I26" s="22">
        <v>1112.998833333334</v>
      </c>
      <c r="J26" s="22">
        <v>1246.1688333333341</v>
      </c>
      <c r="K26" s="22">
        <v>0</v>
      </c>
      <c r="L26" s="22">
        <v>0</v>
      </c>
      <c r="M26" s="22">
        <v>2426.241710585587</v>
      </c>
      <c r="N26" s="22">
        <v>2285.3143163079167</v>
      </c>
    </row>
    <row r="27" spans="1:15" x14ac:dyDescent="0.2">
      <c r="B27" s="13" t="s">
        <v>34</v>
      </c>
      <c r="C27" s="22">
        <v>160.20450450450457</v>
      </c>
      <c r="D27" s="22">
        <v>189.30555979410846</v>
      </c>
      <c r="E27" s="22">
        <v>718.47222222222251</v>
      </c>
      <c r="F27" s="22">
        <v>1001.0000000000006</v>
      </c>
      <c r="G27" s="22">
        <v>950.69201388888939</v>
      </c>
      <c r="H27" s="22">
        <v>739.94409722222269</v>
      </c>
      <c r="I27" s="22">
        <v>1145.7981111111114</v>
      </c>
      <c r="J27" s="22">
        <v>1434.5046666666676</v>
      </c>
      <c r="K27" s="22">
        <v>0</v>
      </c>
      <c r="L27" s="22">
        <v>0</v>
      </c>
      <c r="M27" s="22">
        <v>2975.1668517267276</v>
      </c>
      <c r="N27" s="22">
        <v>3364.7543236829988</v>
      </c>
    </row>
    <row r="28" spans="1:15" x14ac:dyDescent="0.2">
      <c r="B28" s="13" t="s">
        <v>35</v>
      </c>
      <c r="C28" s="22">
        <v>86.342342342342377</v>
      </c>
      <c r="D28" s="22">
        <v>114.16666242811395</v>
      </c>
      <c r="E28" s="22">
        <v>797.12500000000034</v>
      </c>
      <c r="F28" s="22">
        <v>1036.2430555555561</v>
      </c>
      <c r="G28" s="22">
        <v>865.91284722222281</v>
      </c>
      <c r="H28" s="22">
        <v>652.90243055555584</v>
      </c>
      <c r="I28" s="22">
        <v>940.41394444444506</v>
      </c>
      <c r="J28" s="22">
        <v>1165.0016111111115</v>
      </c>
      <c r="K28" s="22">
        <v>0</v>
      </c>
      <c r="L28" s="22">
        <v>0</v>
      </c>
      <c r="M28" s="22">
        <v>2689.7941340090106</v>
      </c>
      <c r="N28" s="22">
        <v>2968.3137596503379</v>
      </c>
    </row>
    <row r="29" spans="1:15" x14ac:dyDescent="0.2">
      <c r="B29" s="13" t="s">
        <v>36</v>
      </c>
      <c r="C29" s="22">
        <v>126.97777777777786</v>
      </c>
      <c r="D29" s="22">
        <v>133.86000527275951</v>
      </c>
      <c r="E29" s="22">
        <v>309.55555555555571</v>
      </c>
      <c r="F29" s="22">
        <v>339.7222222222224</v>
      </c>
      <c r="G29" s="22">
        <v>929.64895833333401</v>
      </c>
      <c r="H29" s="22">
        <v>716.29131944444487</v>
      </c>
      <c r="I29" s="22">
        <v>1112.998833333334</v>
      </c>
      <c r="J29" s="22">
        <v>1246.1688333333341</v>
      </c>
      <c r="K29" s="22">
        <v>0</v>
      </c>
      <c r="L29" s="22">
        <v>0</v>
      </c>
      <c r="M29" s="22">
        <v>2479.1811250000014</v>
      </c>
      <c r="N29" s="22">
        <v>2436.042380272761</v>
      </c>
    </row>
    <row r="30" spans="1:15" x14ac:dyDescent="0.2">
      <c r="B30" s="13" t="s">
        <v>37</v>
      </c>
      <c r="C30" s="22">
        <v>125.05900900900906</v>
      </c>
      <c r="D30" s="22">
        <v>120.9444444444445</v>
      </c>
      <c r="E30" s="22">
        <v>634.7277777777781</v>
      </c>
      <c r="F30" s="22">
        <v>692.13333333333367</v>
      </c>
      <c r="G30" s="22">
        <v>935.16284722222292</v>
      </c>
      <c r="H30" s="22">
        <v>641.75659722222258</v>
      </c>
      <c r="I30" s="22">
        <v>1145.1547777777785</v>
      </c>
      <c r="J30" s="22">
        <v>1443.5327777777784</v>
      </c>
      <c r="K30" s="22">
        <v>0</v>
      </c>
      <c r="L30" s="22">
        <v>0</v>
      </c>
      <c r="M30" s="22">
        <v>2840.1044117867882</v>
      </c>
      <c r="N30" s="22">
        <v>2898.3671527777788</v>
      </c>
    </row>
    <row r="31" spans="1:15" x14ac:dyDescent="0.2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1:15" x14ac:dyDescent="0.2">
      <c r="A32" s="14" t="s">
        <v>38</v>
      </c>
      <c r="B32" s="13" t="s">
        <v>39</v>
      </c>
      <c r="C32" s="22">
        <v>162.97837837837844</v>
      </c>
      <c r="D32" s="22">
        <v>162.97778023613841</v>
      </c>
      <c r="E32" s="22">
        <v>504.45000000000027</v>
      </c>
      <c r="F32" s="22">
        <v>780.53333333333376</v>
      </c>
      <c r="G32" s="22">
        <v>950.69201388888939</v>
      </c>
      <c r="H32" s="22">
        <v>739.94409722222269</v>
      </c>
      <c r="I32" s="22">
        <v>1157.4638888888896</v>
      </c>
      <c r="J32" s="22">
        <v>1192.1502777777782</v>
      </c>
      <c r="K32" s="22">
        <v>0</v>
      </c>
      <c r="L32" s="22">
        <v>0</v>
      </c>
      <c r="M32" s="22">
        <v>2775.5842811561574</v>
      </c>
      <c r="N32" s="22">
        <v>2875.6054885694734</v>
      </c>
    </row>
    <row r="33" spans="1:16" x14ac:dyDescent="0.2">
      <c r="B33" s="13" t="s">
        <v>40</v>
      </c>
      <c r="C33" s="22">
        <v>138.21296296296305</v>
      </c>
      <c r="D33" s="22">
        <v>130.61111238267674</v>
      </c>
      <c r="E33" s="22">
        <v>482.93888888888915</v>
      </c>
      <c r="F33" s="22">
        <v>482.93888888888915</v>
      </c>
      <c r="G33" s="22">
        <v>929.64895833333401</v>
      </c>
      <c r="H33" s="22">
        <v>716.29131944444487</v>
      </c>
      <c r="I33" s="22">
        <v>867.09027777777817</v>
      </c>
      <c r="J33" s="22">
        <v>905.5277777777784</v>
      </c>
      <c r="K33" s="22">
        <v>0</v>
      </c>
      <c r="L33" s="22">
        <v>0</v>
      </c>
      <c r="M33" s="22">
        <v>2417.8910879629643</v>
      </c>
      <c r="N33" s="22">
        <v>2235.3690984937889</v>
      </c>
    </row>
    <row r="34" spans="1:16" x14ac:dyDescent="0.2">
      <c r="B34" s="13" t="s">
        <v>41</v>
      </c>
      <c r="C34" s="22">
        <v>144.63770226537224</v>
      </c>
      <c r="D34" s="22">
        <v>153.35000356038398</v>
      </c>
      <c r="E34" s="22">
        <v>465.73333333333352</v>
      </c>
      <c r="F34" s="22">
        <v>608.57777777777812</v>
      </c>
      <c r="G34" s="22">
        <v>929.64895833333401</v>
      </c>
      <c r="H34" s="22">
        <v>716.29131944444487</v>
      </c>
      <c r="I34" s="22">
        <v>1035.1018888888896</v>
      </c>
      <c r="J34" s="22">
        <v>1211.3859444444452</v>
      </c>
      <c r="K34" s="22">
        <v>0</v>
      </c>
      <c r="L34" s="22">
        <v>0</v>
      </c>
      <c r="M34" s="22">
        <v>2575.1218828209289</v>
      </c>
      <c r="N34" s="22">
        <v>2689.6050452270524</v>
      </c>
    </row>
    <row r="35" spans="1:16" x14ac:dyDescent="0.2">
      <c r="B35" s="13" t="s">
        <v>42</v>
      </c>
      <c r="C35" s="22">
        <v>117.6003775620281</v>
      </c>
      <c r="D35" s="22">
        <v>119.26110585530616</v>
      </c>
      <c r="E35" s="22">
        <v>387.10555555555578</v>
      </c>
      <c r="F35" s="22">
        <v>595.5500000000003</v>
      </c>
      <c r="G35" s="22">
        <v>927.58315972222283</v>
      </c>
      <c r="H35" s="22">
        <v>724.63767361111138</v>
      </c>
      <c r="I35" s="22">
        <v>1002.7422222222227</v>
      </c>
      <c r="J35" s="22">
        <v>1261.3836666666673</v>
      </c>
      <c r="K35" s="22">
        <v>0</v>
      </c>
      <c r="L35" s="22">
        <v>0</v>
      </c>
      <c r="M35" s="22">
        <v>2435.0313150620295</v>
      </c>
      <c r="N35" s="22">
        <v>2700.8324461330853</v>
      </c>
    </row>
    <row r="36" spans="1:16" x14ac:dyDescent="0.2">
      <c r="B36" s="13" t="s">
        <v>43</v>
      </c>
      <c r="C36" s="22">
        <v>111.19814814814822</v>
      </c>
      <c r="D36" s="22">
        <v>121.5055555555556</v>
      </c>
      <c r="E36" s="22">
        <v>574.36111111111143</v>
      </c>
      <c r="F36" s="22">
        <v>650.97222222222251</v>
      </c>
      <c r="G36" s="22">
        <v>929.64895833333401</v>
      </c>
      <c r="H36" s="22">
        <v>716.29131944444487</v>
      </c>
      <c r="I36" s="22">
        <v>1086.7937222222229</v>
      </c>
      <c r="J36" s="22">
        <v>1281.873833333334</v>
      </c>
      <c r="K36" s="22">
        <v>0</v>
      </c>
      <c r="L36" s="22">
        <v>0</v>
      </c>
      <c r="M36" s="22">
        <v>2702.0019398148165</v>
      </c>
      <c r="N36" s="22">
        <v>2770.6429305555571</v>
      </c>
    </row>
    <row r="37" spans="1:16" x14ac:dyDescent="0.2">
      <c r="B37" s="13" t="s">
        <v>44</v>
      </c>
      <c r="C37" s="22">
        <v>83.251666666666708</v>
      </c>
      <c r="D37" s="22">
        <v>81.5444469451906</v>
      </c>
      <c r="E37" s="22">
        <v>337.92500000000018</v>
      </c>
      <c r="F37" s="22">
        <v>432.53888888888906</v>
      </c>
      <c r="G37" s="22">
        <v>929.64895833333401</v>
      </c>
      <c r="H37" s="22">
        <v>716.29131944444487</v>
      </c>
      <c r="I37" s="22">
        <v>1040.2914444444448</v>
      </c>
      <c r="J37" s="22">
        <v>1216.5004444444451</v>
      </c>
      <c r="K37" s="22">
        <v>0</v>
      </c>
      <c r="L37" s="22">
        <v>0</v>
      </c>
      <c r="M37" s="22">
        <v>2391.1170694444459</v>
      </c>
      <c r="N37" s="22">
        <v>2446.8750997229695</v>
      </c>
    </row>
    <row r="38" spans="1:16" x14ac:dyDescent="0.2">
      <c r="B38" s="13" t="s">
        <v>45</v>
      </c>
      <c r="C38" s="22">
        <v>117.6003775620281</v>
      </c>
      <c r="D38" s="22">
        <v>119.26110585530616</v>
      </c>
      <c r="E38" s="22">
        <v>489.13888888888914</v>
      </c>
      <c r="F38" s="22">
        <v>523.40555555555579</v>
      </c>
      <c r="G38" s="22">
        <v>950.69201388888939</v>
      </c>
      <c r="H38" s="22">
        <v>739.94409722222269</v>
      </c>
      <c r="I38" s="22">
        <v>1138.4212222222227</v>
      </c>
      <c r="J38" s="22">
        <v>1456.9784444444451</v>
      </c>
      <c r="K38" s="22">
        <v>0</v>
      </c>
      <c r="L38" s="22">
        <v>0</v>
      </c>
      <c r="M38" s="22">
        <v>2695.8525025620297</v>
      </c>
      <c r="N38" s="22">
        <v>2839.5892030775299</v>
      </c>
    </row>
    <row r="39" spans="1:16" x14ac:dyDescent="0.2">
      <c r="B39" s="13" t="s">
        <v>46</v>
      </c>
      <c r="C39" s="22">
        <v>86.190740740740793</v>
      </c>
      <c r="D39" s="22">
        <v>100.58333079020171</v>
      </c>
      <c r="E39" s="22">
        <v>657.00000000000034</v>
      </c>
      <c r="F39" s="22">
        <v>703.07222222222254</v>
      </c>
      <c r="G39" s="22">
        <v>929.64895833333401</v>
      </c>
      <c r="H39" s="22">
        <v>716.29131944444487</v>
      </c>
      <c r="I39" s="22">
        <v>1082.2475000000006</v>
      </c>
      <c r="J39" s="22">
        <v>1413.5212777777786</v>
      </c>
      <c r="K39" s="22">
        <v>0</v>
      </c>
      <c r="L39" s="22">
        <v>0</v>
      </c>
      <c r="M39" s="22">
        <v>2755.0871990740757</v>
      </c>
      <c r="N39" s="22">
        <v>2933.4681502346471</v>
      </c>
    </row>
    <row r="40" spans="1:16" x14ac:dyDescent="0.2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</row>
    <row r="41" spans="1:16" x14ac:dyDescent="0.2">
      <c r="A41" s="14" t="s">
        <v>47</v>
      </c>
      <c r="B41" s="13" t="s">
        <v>48</v>
      </c>
      <c r="C41" s="22">
        <v>142.69191919191928</v>
      </c>
      <c r="D41" s="22">
        <v>157.97222222222229</v>
      </c>
      <c r="E41" s="22">
        <v>681.33333333333371</v>
      </c>
      <c r="F41" s="22">
        <v>681.33333333333371</v>
      </c>
      <c r="G41" s="22">
        <v>929.64895833333401</v>
      </c>
      <c r="H41" s="22">
        <v>716.29131944444487</v>
      </c>
      <c r="I41" s="22">
        <v>1201.7252222222228</v>
      </c>
      <c r="J41" s="22">
        <v>1513.3237222222231</v>
      </c>
      <c r="K41" s="22">
        <v>0</v>
      </c>
      <c r="L41" s="22">
        <v>0</v>
      </c>
      <c r="M41" s="22">
        <v>2955.3994330808096</v>
      </c>
      <c r="N41" s="22">
        <v>3068.9205972222244</v>
      </c>
    </row>
    <row r="42" spans="1:16" x14ac:dyDescent="0.2">
      <c r="B42" s="13" t="s">
        <v>49</v>
      </c>
      <c r="C42" s="22">
        <v>140.5075075075076</v>
      </c>
      <c r="D42" s="22">
        <v>109.79444715711838</v>
      </c>
      <c r="E42" s="22">
        <v>544.61111111111143</v>
      </c>
      <c r="F42" s="22">
        <v>800.21111111111156</v>
      </c>
      <c r="G42" s="22">
        <v>929.64895833333401</v>
      </c>
      <c r="H42" s="22">
        <v>716.29131944444487</v>
      </c>
      <c r="I42" s="22">
        <v>1187.1430000000007</v>
      </c>
      <c r="J42" s="22">
        <v>1463.808500000001</v>
      </c>
      <c r="K42" s="22">
        <v>0</v>
      </c>
      <c r="L42" s="22">
        <v>0</v>
      </c>
      <c r="M42" s="22">
        <v>2801.9105769519538</v>
      </c>
      <c r="N42" s="22">
        <v>3090.1053777126758</v>
      </c>
    </row>
    <row r="43" spans="1:16" x14ac:dyDescent="0.2">
      <c r="B43" s="13" t="s">
        <v>50</v>
      </c>
      <c r="C43" s="22">
        <v>80.66215277777782</v>
      </c>
      <c r="D43" s="22">
        <v>92.81110763549782</v>
      </c>
      <c r="E43" s="22">
        <v>549.35555555555584</v>
      </c>
      <c r="F43" s="22">
        <v>637.25000000000034</v>
      </c>
      <c r="G43" s="22">
        <v>929.64895833333401</v>
      </c>
      <c r="H43" s="22">
        <v>716.29131944444487</v>
      </c>
      <c r="I43" s="22">
        <v>1032.1640000000004</v>
      </c>
      <c r="J43" s="22">
        <v>1207.8261666666672</v>
      </c>
      <c r="K43" s="22">
        <v>0</v>
      </c>
      <c r="L43" s="22">
        <v>0</v>
      </c>
      <c r="M43" s="22">
        <v>2591.8306666666681</v>
      </c>
      <c r="N43" s="22">
        <v>2654.1785937466097</v>
      </c>
    </row>
    <row r="44" spans="1:16" x14ac:dyDescent="0.2">
      <c r="B44" s="13" t="s">
        <v>51</v>
      </c>
      <c r="C44" s="22">
        <v>120.85694444444449</v>
      </c>
      <c r="D44" s="22">
        <v>133.02505281236452</v>
      </c>
      <c r="E44" s="22">
        <v>415.41666666666691</v>
      </c>
      <c r="F44" s="22">
        <v>465.41111111111132</v>
      </c>
      <c r="G44" s="22">
        <v>849.28263888888944</v>
      </c>
      <c r="H44" s="22">
        <v>629.25659722222247</v>
      </c>
      <c r="I44" s="22">
        <v>742.55677777777817</v>
      </c>
      <c r="J44" s="22">
        <v>801.93644444444487</v>
      </c>
      <c r="K44" s="22">
        <v>0</v>
      </c>
      <c r="L44" s="22">
        <v>0</v>
      </c>
      <c r="M44" s="22">
        <v>2128.1130277777793</v>
      </c>
      <c r="N44" s="22">
        <v>2029.6292055901433</v>
      </c>
    </row>
    <row r="45" spans="1:16" x14ac:dyDescent="0.2">
      <c r="B45" s="13" t="s">
        <v>52</v>
      </c>
      <c r="C45" s="22">
        <v>122.64309764309769</v>
      </c>
      <c r="D45" s="22">
        <v>127.01667149861674</v>
      </c>
      <c r="E45" s="22">
        <v>683.70000000000039</v>
      </c>
      <c r="F45" s="22">
        <v>783.38888888888926</v>
      </c>
      <c r="G45" s="22">
        <v>929.64895833333401</v>
      </c>
      <c r="H45" s="22">
        <v>716.29131944444487</v>
      </c>
      <c r="I45" s="22">
        <v>1182.4466666666672</v>
      </c>
      <c r="J45" s="22">
        <v>1490.1208333333341</v>
      </c>
      <c r="K45" s="22">
        <v>0</v>
      </c>
      <c r="L45" s="22">
        <v>0</v>
      </c>
      <c r="M45" s="22">
        <v>2918.438722643099</v>
      </c>
      <c r="N45" s="22">
        <v>3116.8177131652847</v>
      </c>
    </row>
    <row r="46" spans="1:16" x14ac:dyDescent="0.2">
      <c r="B46" s="13" t="s">
        <v>53</v>
      </c>
      <c r="C46" s="22">
        <v>121.74915824915833</v>
      </c>
      <c r="D46" s="22">
        <v>121.10555436876116</v>
      </c>
      <c r="E46" s="22">
        <v>483.44444444444463</v>
      </c>
      <c r="F46" s="22">
        <v>555.28888888888912</v>
      </c>
      <c r="G46" s="22">
        <v>948.55729166666708</v>
      </c>
      <c r="H46" s="22">
        <v>717.5440972222226</v>
      </c>
      <c r="I46" s="22">
        <v>998.04588888888941</v>
      </c>
      <c r="J46" s="22">
        <v>1101.0650000000007</v>
      </c>
      <c r="K46" s="22">
        <v>0</v>
      </c>
      <c r="L46" s="22">
        <v>0</v>
      </c>
      <c r="M46" s="22">
        <v>2551.7967832491599</v>
      </c>
      <c r="N46" s="22">
        <v>2495.0035404798737</v>
      </c>
    </row>
    <row r="47" spans="1:16" x14ac:dyDescent="0.2">
      <c r="B47" s="13" t="s">
        <v>54</v>
      </c>
      <c r="C47" s="22">
        <v>112.53297491039433</v>
      </c>
      <c r="D47" s="22">
        <v>115.01555972629116</v>
      </c>
      <c r="E47" s="22">
        <v>347.30000000000018</v>
      </c>
      <c r="F47" s="22">
        <v>347.30000000000018</v>
      </c>
      <c r="G47" s="22">
        <v>902.63940972222292</v>
      </c>
      <c r="H47" s="22">
        <v>659.76180555555595</v>
      </c>
      <c r="I47" s="22">
        <v>870.38711111111161</v>
      </c>
      <c r="J47" s="22">
        <v>984.8575555555559</v>
      </c>
      <c r="K47" s="22">
        <v>0</v>
      </c>
      <c r="L47" s="22">
        <v>0</v>
      </c>
      <c r="M47" s="22">
        <v>2232.859495743729</v>
      </c>
      <c r="N47" s="22">
        <v>2106.9349208374033</v>
      </c>
    </row>
    <row r="48" spans="1:16" x14ac:dyDescent="0.2">
      <c r="B48" s="13" t="s">
        <v>55</v>
      </c>
      <c r="C48" s="22">
        <v>104.86287425149705</v>
      </c>
      <c r="D48" s="22">
        <v>113.94400066799618</v>
      </c>
      <c r="E48" s="22">
        <v>506.83333333333366</v>
      </c>
      <c r="F48" s="22">
        <v>618.35000000000025</v>
      </c>
      <c r="G48" s="22">
        <v>895.44930555555629</v>
      </c>
      <c r="H48" s="22">
        <v>679.73055555555595</v>
      </c>
      <c r="I48" s="22">
        <v>1027.9501666666672</v>
      </c>
      <c r="J48" s="22">
        <v>1222.5263333333339</v>
      </c>
      <c r="K48" s="22">
        <v>0</v>
      </c>
      <c r="L48" s="22">
        <v>0</v>
      </c>
      <c r="M48" s="22">
        <v>2535.0956798070538</v>
      </c>
      <c r="N48" s="22">
        <v>2634.550889556886</v>
      </c>
    </row>
    <row r="49" spans="1:15" x14ac:dyDescent="0.2">
      <c r="B49" s="13" t="s">
        <v>56</v>
      </c>
      <c r="C49" s="22">
        <v>172.17192192192201</v>
      </c>
      <c r="D49" s="22">
        <v>189.71665700276674</v>
      </c>
      <c r="E49" s="22">
        <v>585.81111111111136</v>
      </c>
      <c r="F49" s="22">
        <v>842.28333333333376</v>
      </c>
      <c r="G49" s="22">
        <v>929.64895833333401</v>
      </c>
      <c r="H49" s="22">
        <v>716.29131944444487</v>
      </c>
      <c r="I49" s="22">
        <v>1087.1582777777783</v>
      </c>
      <c r="J49" s="22">
        <v>1314.1906111111118</v>
      </c>
      <c r="K49" s="22">
        <v>0</v>
      </c>
      <c r="L49" s="22">
        <v>0</v>
      </c>
      <c r="M49" s="22">
        <v>2774.7902691441454</v>
      </c>
      <c r="N49" s="22">
        <v>3062.4819208916574</v>
      </c>
    </row>
    <row r="50" spans="1:15" x14ac:dyDescent="0.2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1:15" x14ac:dyDescent="0.2">
      <c r="A51" s="14" t="s">
        <v>57</v>
      </c>
      <c r="B51" s="13" t="s">
        <v>58</v>
      </c>
      <c r="C51" s="22">
        <v>182.5668168168169</v>
      </c>
      <c r="D51" s="22">
        <v>227.50333333333344</v>
      </c>
      <c r="E51" s="22">
        <v>560.69444444444468</v>
      </c>
      <c r="F51" s="22">
        <v>560.69444444444468</v>
      </c>
      <c r="G51" s="22">
        <v>929.64895833333401</v>
      </c>
      <c r="H51" s="22">
        <v>716.29131944444487</v>
      </c>
      <c r="I51" s="22">
        <v>1229.5708333333339</v>
      </c>
      <c r="J51" s="22">
        <v>1436.2738333333339</v>
      </c>
      <c r="K51" s="22">
        <v>0</v>
      </c>
      <c r="L51" s="22">
        <v>0</v>
      </c>
      <c r="M51" s="22">
        <v>2902.4810529279293</v>
      </c>
      <c r="N51" s="22">
        <v>2940.7629305555565</v>
      </c>
    </row>
    <row r="52" spans="1:15" x14ac:dyDescent="0.2">
      <c r="B52" s="13" t="s">
        <v>59</v>
      </c>
      <c r="C52" s="22">
        <v>76.269360269360305</v>
      </c>
      <c r="D52" s="22">
        <v>66.688888888888911</v>
      </c>
      <c r="E52" s="22">
        <v>476.81666666666689</v>
      </c>
      <c r="F52" s="22">
        <v>488.73333333333358</v>
      </c>
      <c r="G52" s="22">
        <v>1018.3503472222229</v>
      </c>
      <c r="H52" s="22">
        <v>805.99409722222254</v>
      </c>
      <c r="I52" s="22">
        <v>1166.0416666666672</v>
      </c>
      <c r="J52" s="22">
        <v>1289.5972222222229</v>
      </c>
      <c r="K52" s="22">
        <v>0</v>
      </c>
      <c r="L52" s="22">
        <v>0</v>
      </c>
      <c r="M52" s="22">
        <v>2737.4780408249171</v>
      </c>
      <c r="N52" s="22">
        <v>2651.0135416666681</v>
      </c>
    </row>
    <row r="53" spans="1:15" x14ac:dyDescent="0.2">
      <c r="B53" s="13" t="s">
        <v>60</v>
      </c>
      <c r="C53" s="22">
        <v>79.159159159159202</v>
      </c>
      <c r="D53" s="22">
        <v>93.416666666666728</v>
      </c>
      <c r="E53" s="22">
        <v>402.777777777778</v>
      </c>
      <c r="F53" s="22">
        <v>415.08333333333354</v>
      </c>
      <c r="G53" s="22">
        <v>1018.3503472222229</v>
      </c>
      <c r="H53" s="22">
        <v>805.99409722222254</v>
      </c>
      <c r="I53" s="22">
        <v>1024.7763888888894</v>
      </c>
      <c r="J53" s="22">
        <v>1096.4866111111116</v>
      </c>
      <c r="K53" s="22">
        <v>0</v>
      </c>
      <c r="L53" s="22">
        <v>0</v>
      </c>
      <c r="M53" s="22">
        <v>2525.0636730480496</v>
      </c>
      <c r="N53" s="22">
        <v>2410.9807083333344</v>
      </c>
    </row>
    <row r="54" spans="1:15" x14ac:dyDescent="0.2">
      <c r="B54" s="13" t="s">
        <v>61</v>
      </c>
      <c r="C54" s="22">
        <v>134.85195195195203</v>
      </c>
      <c r="D54" s="22">
        <v>222.71111111111122</v>
      </c>
      <c r="E54" s="22">
        <v>465.57222222222248</v>
      </c>
      <c r="F54" s="22">
        <v>600.61111111111143</v>
      </c>
      <c r="G54" s="22">
        <v>929.64895833333401</v>
      </c>
      <c r="H54" s="22">
        <v>716.29131944444487</v>
      </c>
      <c r="I54" s="22">
        <v>1139.2897222222227</v>
      </c>
      <c r="J54" s="22">
        <v>1470.3061666666672</v>
      </c>
      <c r="K54" s="22">
        <v>0</v>
      </c>
      <c r="L54" s="22">
        <v>0</v>
      </c>
      <c r="M54" s="22">
        <v>2669.3628547297312</v>
      </c>
      <c r="N54" s="22">
        <v>3009.9197083333343</v>
      </c>
    </row>
    <row r="55" spans="1:15" x14ac:dyDescent="0.2">
      <c r="B55" s="13" t="s">
        <v>62</v>
      </c>
      <c r="C55" s="22">
        <v>93.981981981982031</v>
      </c>
      <c r="D55" s="22">
        <v>139.5833333333334</v>
      </c>
      <c r="E55" s="22">
        <v>447.2444444444447</v>
      </c>
      <c r="F55" s="22">
        <v>535.22222222222251</v>
      </c>
      <c r="G55" s="22">
        <v>1018.3503472222229</v>
      </c>
      <c r="H55" s="22">
        <v>805.99409722222254</v>
      </c>
      <c r="I55" s="22">
        <v>968.69916666666711</v>
      </c>
      <c r="J55" s="22">
        <v>1060.2991111111116</v>
      </c>
      <c r="K55" s="22">
        <v>0</v>
      </c>
      <c r="L55" s="22">
        <v>0</v>
      </c>
      <c r="M55" s="22">
        <v>2528.2759403153168</v>
      </c>
      <c r="N55" s="22">
        <v>2541.0987638888901</v>
      </c>
    </row>
    <row r="56" spans="1:15" x14ac:dyDescent="0.2">
      <c r="B56" s="13" t="s">
        <v>63</v>
      </c>
      <c r="C56" s="22">
        <v>115.42492492492498</v>
      </c>
      <c r="D56" s="22">
        <v>137.87500000000006</v>
      </c>
      <c r="E56" s="22">
        <v>587.61111111111143</v>
      </c>
      <c r="F56" s="22">
        <v>587.61111111111143</v>
      </c>
      <c r="G56" s="22">
        <v>929.64895833333401</v>
      </c>
      <c r="H56" s="22">
        <v>716.29131944444487</v>
      </c>
      <c r="I56" s="22">
        <v>1042.1785555555559</v>
      </c>
      <c r="J56" s="22">
        <v>1151.6846111111115</v>
      </c>
      <c r="K56" s="22">
        <v>0</v>
      </c>
      <c r="L56" s="22">
        <v>0</v>
      </c>
      <c r="M56" s="22">
        <v>2674.8635499249267</v>
      </c>
      <c r="N56" s="22">
        <v>2593.4620416666676</v>
      </c>
    </row>
    <row r="57" spans="1:15" x14ac:dyDescent="0.2">
      <c r="B57" s="13" t="s">
        <v>64</v>
      </c>
      <c r="C57" s="22">
        <v>87.243243243243285</v>
      </c>
      <c r="D57" s="22">
        <v>94.0555555555556</v>
      </c>
      <c r="E57" s="22">
        <v>426.1666666666668</v>
      </c>
      <c r="F57" s="22">
        <v>426.1666666666668</v>
      </c>
      <c r="G57" s="22">
        <v>1018.3503472222229</v>
      </c>
      <c r="H57" s="22">
        <v>805.99409722222254</v>
      </c>
      <c r="I57" s="22">
        <v>1098.3630000000007</v>
      </c>
      <c r="J57" s="22">
        <v>1480.7388888888897</v>
      </c>
      <c r="K57" s="22">
        <v>0</v>
      </c>
      <c r="L57" s="22">
        <v>0</v>
      </c>
      <c r="M57" s="22">
        <v>2630.1232571321339</v>
      </c>
      <c r="N57" s="22">
        <v>2806.9552083333347</v>
      </c>
    </row>
    <row r="58" spans="1:15" x14ac:dyDescent="0.2">
      <c r="B58" s="13" t="s">
        <v>65</v>
      </c>
      <c r="C58" s="22">
        <v>111.24099326599332</v>
      </c>
      <c r="D58" s="22">
        <v>121.97777777777783</v>
      </c>
      <c r="E58" s="22">
        <v>273.22222222222234</v>
      </c>
      <c r="F58" s="22">
        <v>311.44444444444463</v>
      </c>
      <c r="G58" s="22">
        <v>888.23784722222263</v>
      </c>
      <c r="H58" s="22">
        <v>651.23576388888921</v>
      </c>
      <c r="I58" s="22">
        <v>918.93733333333375</v>
      </c>
      <c r="J58" s="22">
        <v>1012.5745000000005</v>
      </c>
      <c r="K58" s="22">
        <v>0</v>
      </c>
      <c r="L58" s="22">
        <v>0</v>
      </c>
      <c r="M58" s="22">
        <v>2191.638396043772</v>
      </c>
      <c r="N58" s="22">
        <v>2097.2324861111124</v>
      </c>
    </row>
    <row r="59" spans="1:15" x14ac:dyDescent="0.2">
      <c r="B59" s="13" t="s">
        <v>66</v>
      </c>
      <c r="C59" s="22">
        <v>90.886928881343195</v>
      </c>
      <c r="D59" s="22">
        <v>80.094443427191706</v>
      </c>
      <c r="E59" s="22">
        <v>399.72777777777793</v>
      </c>
      <c r="F59" s="22">
        <v>423.73333333333358</v>
      </c>
      <c r="G59" s="22">
        <v>1018.3503472222229</v>
      </c>
      <c r="H59" s="22">
        <v>805.99409722222254</v>
      </c>
      <c r="I59" s="22">
        <v>1086.5042222222228</v>
      </c>
      <c r="J59" s="22">
        <v>1119.185555555556</v>
      </c>
      <c r="K59" s="22">
        <v>0</v>
      </c>
      <c r="L59" s="22">
        <v>0</v>
      </c>
      <c r="M59" s="22">
        <v>2595.4692761035672</v>
      </c>
      <c r="N59" s="22">
        <v>2429.0074295383042</v>
      </c>
    </row>
    <row r="60" spans="1:15" x14ac:dyDescent="0.2">
      <c r="B60" s="13" t="s">
        <v>67</v>
      </c>
      <c r="C60" s="22">
        <v>108.56688003793272</v>
      </c>
      <c r="D60" s="22">
        <v>115.91555277506507</v>
      </c>
      <c r="E60" s="22">
        <v>507.3833333333335</v>
      </c>
      <c r="F60" s="22">
        <v>629.3722222222226</v>
      </c>
      <c r="G60" s="22">
        <v>1018.3503472222229</v>
      </c>
      <c r="H60" s="22">
        <v>805.99409722222254</v>
      </c>
      <c r="I60" s="22">
        <v>1086.5042222222228</v>
      </c>
      <c r="J60" s="22">
        <v>1119.185555555556</v>
      </c>
      <c r="K60" s="22">
        <v>0</v>
      </c>
      <c r="L60" s="22">
        <v>0</v>
      </c>
      <c r="M60" s="22">
        <v>2720.8047828157119</v>
      </c>
      <c r="N60" s="22">
        <v>2670.467427775066</v>
      </c>
    </row>
    <row r="61" spans="1:15" x14ac:dyDescent="0.2">
      <c r="B61" s="13" t="s">
        <v>68</v>
      </c>
      <c r="C61" s="22">
        <v>122.17342342342347</v>
      </c>
      <c r="D61" s="22">
        <v>136.43333333333339</v>
      </c>
      <c r="E61" s="22">
        <v>244.67777777777792</v>
      </c>
      <c r="F61" s="22">
        <v>269.06666666666678</v>
      </c>
      <c r="G61" s="22">
        <v>929.64895833333401</v>
      </c>
      <c r="H61" s="22">
        <v>716.29131944444487</v>
      </c>
      <c r="I61" s="22">
        <v>1033.6436666666671</v>
      </c>
      <c r="J61" s="22">
        <v>1207.8905000000007</v>
      </c>
      <c r="K61" s="22">
        <v>0</v>
      </c>
      <c r="L61" s="22">
        <v>0</v>
      </c>
      <c r="M61" s="22">
        <v>2330.1438262012025</v>
      </c>
      <c r="N61" s="22">
        <v>2329.6818194444459</v>
      </c>
    </row>
    <row r="62" spans="1:15" x14ac:dyDescent="0.2">
      <c r="B62" s="13" t="s">
        <v>69</v>
      </c>
      <c r="C62" s="22">
        <v>122.17342342342347</v>
      </c>
      <c r="D62" s="22">
        <v>136.43333333333339</v>
      </c>
      <c r="E62" s="22">
        <v>309.22222222222234</v>
      </c>
      <c r="F62" s="22">
        <v>363.80000000000018</v>
      </c>
      <c r="G62" s="22">
        <v>929.64895833333401</v>
      </c>
      <c r="H62" s="22">
        <v>716.29131944444487</v>
      </c>
      <c r="I62" s="22">
        <v>1102.0407222222227</v>
      </c>
      <c r="J62" s="22">
        <v>1216.4253888888895</v>
      </c>
      <c r="K62" s="22">
        <v>0</v>
      </c>
      <c r="L62" s="22">
        <v>0</v>
      </c>
      <c r="M62" s="22">
        <v>2463.0853262012029</v>
      </c>
      <c r="N62" s="22">
        <v>2432.9500416666674</v>
      </c>
    </row>
    <row r="63" spans="1:15" x14ac:dyDescent="0.2">
      <c r="B63" s="13" t="s">
        <v>70</v>
      </c>
      <c r="C63" s="22">
        <v>154.5345345345346</v>
      </c>
      <c r="D63" s="22">
        <v>205.50000000000011</v>
      </c>
      <c r="E63" s="22">
        <v>319.66111111111127</v>
      </c>
      <c r="F63" s="22">
        <v>319.66111111111127</v>
      </c>
      <c r="G63" s="22">
        <v>899.22881944444498</v>
      </c>
      <c r="H63" s="22">
        <v>663.67187500000034</v>
      </c>
      <c r="I63" s="22">
        <v>952.0368333333339</v>
      </c>
      <c r="J63" s="22">
        <v>1042.9076666666672</v>
      </c>
      <c r="K63" s="22">
        <v>0</v>
      </c>
      <c r="L63" s="22">
        <v>0</v>
      </c>
      <c r="M63" s="22">
        <v>2325.461298423425</v>
      </c>
      <c r="N63" s="22">
        <v>2231.7406527777789</v>
      </c>
    </row>
    <row r="64" spans="1:15" x14ac:dyDescent="0.2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</row>
    <row r="65" spans="1:16" x14ac:dyDescent="0.2">
      <c r="A65" s="14" t="s">
        <v>71</v>
      </c>
      <c r="B65" s="13" t="s">
        <v>72</v>
      </c>
      <c r="C65" s="22">
        <v>174.54654654654667</v>
      </c>
      <c r="D65" s="22">
        <v>224.01667700873512</v>
      </c>
      <c r="E65" s="22">
        <v>614.58888888888919</v>
      </c>
      <c r="F65" s="22">
        <v>725.26666666666699</v>
      </c>
      <c r="G65" s="22">
        <v>1018.3503472222229</v>
      </c>
      <c r="H65" s="22">
        <v>805.99409722222254</v>
      </c>
      <c r="I65" s="22">
        <v>1058.3047777777781</v>
      </c>
      <c r="J65" s="22">
        <v>1439.801444444445</v>
      </c>
      <c r="K65" s="22">
        <v>0</v>
      </c>
      <c r="L65" s="22">
        <v>0</v>
      </c>
      <c r="M65" s="22">
        <v>2865.7905604354369</v>
      </c>
      <c r="N65" s="22">
        <v>3195.0788853420695</v>
      </c>
    </row>
    <row r="66" spans="1:16" x14ac:dyDescent="0.2">
      <c r="B66" s="13" t="s">
        <v>73</v>
      </c>
      <c r="C66" s="22">
        <v>105.53476702508966</v>
      </c>
      <c r="D66" s="22">
        <v>104.84444300333672</v>
      </c>
      <c r="E66" s="22">
        <v>356.55555555555583</v>
      </c>
      <c r="F66" s="22">
        <v>372.45000000000022</v>
      </c>
      <c r="G66" s="22">
        <v>1097.7887152777782</v>
      </c>
      <c r="H66" s="22">
        <v>848.48454861111156</v>
      </c>
      <c r="I66" s="22">
        <v>1010.5694444444449</v>
      </c>
      <c r="J66" s="22">
        <v>1103.0486111111118</v>
      </c>
      <c r="K66" s="22">
        <v>0</v>
      </c>
      <c r="L66" s="22">
        <v>0</v>
      </c>
      <c r="M66" s="22">
        <v>2570.4484823028683</v>
      </c>
      <c r="N66" s="22">
        <v>2428.8276027255602</v>
      </c>
    </row>
    <row r="67" spans="1:16" x14ac:dyDescent="0.2">
      <c r="B67" s="13" t="s">
        <v>74</v>
      </c>
      <c r="C67" s="22">
        <v>105.53476702508966</v>
      </c>
      <c r="D67" s="22">
        <v>104.35555775960285</v>
      </c>
      <c r="E67" s="22">
        <v>318.96111111111128</v>
      </c>
      <c r="F67" s="22">
        <v>376.43333333333345</v>
      </c>
      <c r="G67" s="22">
        <v>937.83993055555618</v>
      </c>
      <c r="H67" s="22">
        <v>691.91284722222269</v>
      </c>
      <c r="I67" s="22">
        <v>938.19444444444491</v>
      </c>
      <c r="J67" s="22">
        <v>1099.0277777777783</v>
      </c>
      <c r="K67" s="22">
        <v>0</v>
      </c>
      <c r="L67" s="22">
        <v>0</v>
      </c>
      <c r="M67" s="22">
        <v>2300.5302531362017</v>
      </c>
      <c r="N67" s="22">
        <v>2271.729516092937</v>
      </c>
    </row>
    <row r="68" spans="1:16" x14ac:dyDescent="0.2">
      <c r="B68" s="13" t="s">
        <v>75</v>
      </c>
      <c r="C68" s="22">
        <v>105.53476702508966</v>
      </c>
      <c r="D68" s="22">
        <v>104.84444300333672</v>
      </c>
      <c r="E68" s="22">
        <v>390.08333333333354</v>
      </c>
      <c r="F68" s="22">
        <v>431.05277777777798</v>
      </c>
      <c r="G68" s="22">
        <v>1028.5503472222226</v>
      </c>
      <c r="H68" s="22">
        <v>754.36076388888932</v>
      </c>
      <c r="I68" s="22">
        <v>1065.7888888888895</v>
      </c>
      <c r="J68" s="22">
        <v>1268.2351666666671</v>
      </c>
      <c r="K68" s="22">
        <v>0</v>
      </c>
      <c r="L68" s="22">
        <v>0</v>
      </c>
      <c r="M68" s="22">
        <v>2589.9573364695348</v>
      </c>
      <c r="N68" s="22">
        <v>2558.4931513366714</v>
      </c>
    </row>
    <row r="69" spans="1:16" x14ac:dyDescent="0.2">
      <c r="B69" s="13" t="s">
        <v>76</v>
      </c>
      <c r="C69" s="22">
        <v>115.03008857094194</v>
      </c>
      <c r="D69" s="22">
        <v>117.05555386013451</v>
      </c>
      <c r="E69" s="22">
        <v>346.4166666666668</v>
      </c>
      <c r="F69" s="22">
        <v>418.66666666666691</v>
      </c>
      <c r="G69" s="22">
        <v>863.313194444445</v>
      </c>
      <c r="H69" s="22">
        <v>624.47638888888912</v>
      </c>
      <c r="I69" s="22">
        <v>875.05127777777818</v>
      </c>
      <c r="J69" s="22">
        <v>1006.2912777777783</v>
      </c>
      <c r="K69" s="22">
        <v>0</v>
      </c>
      <c r="L69" s="22">
        <v>0</v>
      </c>
      <c r="M69" s="22">
        <v>2199.811227459832</v>
      </c>
      <c r="N69" s="22">
        <v>2166.4898871934688</v>
      </c>
    </row>
    <row r="70" spans="1:16" x14ac:dyDescent="0.2">
      <c r="B70" s="13" t="s">
        <v>77</v>
      </c>
      <c r="C70" s="22">
        <v>107.67522522522529</v>
      </c>
      <c r="D70" s="22">
        <v>149.80555640326619</v>
      </c>
      <c r="E70" s="22">
        <v>515.37000000000035</v>
      </c>
      <c r="F70" s="22">
        <v>592.69750000000033</v>
      </c>
      <c r="G70" s="22">
        <v>885.16284722222292</v>
      </c>
      <c r="H70" s="22">
        <v>643.4579861111115</v>
      </c>
      <c r="I70" s="22">
        <v>841.29772222222266</v>
      </c>
      <c r="J70" s="22">
        <v>973.76005555555605</v>
      </c>
      <c r="K70" s="22">
        <v>0</v>
      </c>
      <c r="L70" s="22">
        <v>0</v>
      </c>
      <c r="M70" s="22">
        <v>2349.5057946696711</v>
      </c>
      <c r="N70" s="22">
        <v>2359.7210980699342</v>
      </c>
    </row>
    <row r="71" spans="1:16" x14ac:dyDescent="0.2">
      <c r="B71" s="13" t="s">
        <v>78</v>
      </c>
      <c r="C71" s="22">
        <v>105.53476702508966</v>
      </c>
      <c r="D71" s="22">
        <v>104.84444300333672</v>
      </c>
      <c r="E71" s="22">
        <v>419.16666666666691</v>
      </c>
      <c r="F71" s="22">
        <v>490.42777777777798</v>
      </c>
      <c r="G71" s="22">
        <v>1030.6637152777782</v>
      </c>
      <c r="H71" s="22">
        <v>742.97621527777812</v>
      </c>
      <c r="I71" s="22">
        <v>897.40711111111148</v>
      </c>
      <c r="J71" s="22">
        <v>1079.5883888888895</v>
      </c>
      <c r="K71" s="22">
        <v>0</v>
      </c>
      <c r="L71" s="22">
        <v>0</v>
      </c>
      <c r="M71" s="22">
        <v>2452.7722600806464</v>
      </c>
      <c r="N71" s="22">
        <v>2417.8368249477821</v>
      </c>
    </row>
    <row r="72" spans="1:16" x14ac:dyDescent="0.2">
      <c r="B72" s="13" t="s">
        <v>79</v>
      </c>
      <c r="C72" s="22">
        <v>121.38408408408412</v>
      </c>
      <c r="D72" s="22">
        <v>134.39999686347119</v>
      </c>
      <c r="E72" s="22">
        <v>508.28555555555585</v>
      </c>
      <c r="F72" s="22">
        <v>569.27777777777806</v>
      </c>
      <c r="G72" s="22">
        <v>925.87708333333376</v>
      </c>
      <c r="H72" s="22">
        <v>697.59583333333376</v>
      </c>
      <c r="I72" s="22">
        <v>923.97677777777824</v>
      </c>
      <c r="J72" s="22">
        <v>1099.1135555555559</v>
      </c>
      <c r="K72" s="22">
        <v>0</v>
      </c>
      <c r="L72" s="22">
        <v>0</v>
      </c>
      <c r="M72" s="22">
        <v>2479.5235007507522</v>
      </c>
      <c r="N72" s="22">
        <v>2500.3871635301389</v>
      </c>
    </row>
    <row r="73" spans="1:16" x14ac:dyDescent="0.2">
      <c r="B73" s="13" t="s">
        <v>80</v>
      </c>
      <c r="C73" s="22">
        <v>121.38408408408412</v>
      </c>
      <c r="D73" s="22">
        <v>134.39999686347119</v>
      </c>
      <c r="E73" s="22">
        <v>451.32222222222248</v>
      </c>
      <c r="F73" s="22">
        <v>537.07222222222254</v>
      </c>
      <c r="G73" s="22">
        <v>878.41180555555627</v>
      </c>
      <c r="H73" s="22">
        <v>642.82500000000039</v>
      </c>
      <c r="I73" s="22">
        <v>805.63561111111142</v>
      </c>
      <c r="J73" s="22">
        <v>958.44872222222273</v>
      </c>
      <c r="K73" s="22">
        <v>0</v>
      </c>
      <c r="L73" s="22">
        <v>0</v>
      </c>
      <c r="M73" s="22">
        <v>2256.7537229729742</v>
      </c>
      <c r="N73" s="22">
        <v>2272.7459413079168</v>
      </c>
    </row>
    <row r="74" spans="1:16" x14ac:dyDescent="0.2">
      <c r="B74" s="13" t="s">
        <v>81</v>
      </c>
      <c r="C74" s="22">
        <v>131.81981981981986</v>
      </c>
      <c r="D74" s="22">
        <v>129.09239663018118</v>
      </c>
      <c r="E74" s="22">
        <v>412.84444444444466</v>
      </c>
      <c r="F74" s="22">
        <v>437.15555555555579</v>
      </c>
      <c r="G74" s="22">
        <v>889.86076388888944</v>
      </c>
      <c r="H74" s="22">
        <v>642.73229166666704</v>
      </c>
      <c r="I74" s="22">
        <v>915.51694444444502</v>
      </c>
      <c r="J74" s="22">
        <v>1157.8498888888894</v>
      </c>
      <c r="K74" s="22">
        <v>0</v>
      </c>
      <c r="L74" s="22">
        <v>0</v>
      </c>
      <c r="M74" s="22">
        <v>2350.0419725975994</v>
      </c>
      <c r="N74" s="22">
        <v>2366.8301327412933</v>
      </c>
    </row>
    <row r="75" spans="1:16" x14ac:dyDescent="0.2">
      <c r="B75" s="13" t="s">
        <v>82</v>
      </c>
      <c r="C75" s="22">
        <v>127.53093093093099</v>
      </c>
      <c r="D75" s="22">
        <v>128.52777904934339</v>
      </c>
      <c r="E75" s="22">
        <v>327.5611111111113</v>
      </c>
      <c r="F75" s="22">
        <v>426.66666666666691</v>
      </c>
      <c r="G75" s="22">
        <v>972.83645833333412</v>
      </c>
      <c r="H75" s="22">
        <v>745.09340277777812</v>
      </c>
      <c r="I75" s="22">
        <v>908.03283333333377</v>
      </c>
      <c r="J75" s="22">
        <v>1009.7331111111116</v>
      </c>
      <c r="K75" s="22">
        <v>0</v>
      </c>
      <c r="L75" s="22">
        <v>0</v>
      </c>
      <c r="M75" s="22">
        <v>2335.9613337087098</v>
      </c>
      <c r="N75" s="22">
        <v>2310.0209596048999</v>
      </c>
    </row>
    <row r="76" spans="1:16" x14ac:dyDescent="0.2">
      <c r="B76" s="13" t="s">
        <v>83</v>
      </c>
      <c r="C76" s="22">
        <v>115.03008857094194</v>
      </c>
      <c r="D76" s="22">
        <v>117.05555386013451</v>
      </c>
      <c r="E76" s="22">
        <v>440.36666666666696</v>
      </c>
      <c r="F76" s="22">
        <v>453.56111111111136</v>
      </c>
      <c r="G76" s="22">
        <v>929.64895833333401</v>
      </c>
      <c r="H76" s="22">
        <v>716.29131944444487</v>
      </c>
      <c r="I76" s="22">
        <v>1066.0542929292935</v>
      </c>
      <c r="J76" s="22">
        <v>1357.6799242424247</v>
      </c>
      <c r="K76" s="22">
        <v>0</v>
      </c>
      <c r="L76" s="22">
        <v>0</v>
      </c>
      <c r="M76" s="22">
        <v>2551.1000065002363</v>
      </c>
      <c r="N76" s="22">
        <v>2644.5879086581153</v>
      </c>
    </row>
    <row r="77" spans="1:16" x14ac:dyDescent="0.2">
      <c r="B77" s="13" t="s">
        <v>84</v>
      </c>
      <c r="C77" s="22">
        <v>115.03008857094194</v>
      </c>
      <c r="D77" s="22">
        <v>117.05555386013451</v>
      </c>
      <c r="E77" s="22">
        <v>364.45111111111123</v>
      </c>
      <c r="F77" s="22">
        <v>411.81666666666683</v>
      </c>
      <c r="G77" s="22">
        <v>948.61423611111184</v>
      </c>
      <c r="H77" s="22">
        <v>693.40590277777812</v>
      </c>
      <c r="I77" s="22">
        <v>1040.9562222222228</v>
      </c>
      <c r="J77" s="22">
        <v>1198.5085555555561</v>
      </c>
      <c r="K77" s="22">
        <v>0</v>
      </c>
      <c r="L77" s="22">
        <v>0</v>
      </c>
      <c r="M77" s="22">
        <v>2469.0516580153876</v>
      </c>
      <c r="N77" s="22">
        <v>2420.7866788601355</v>
      </c>
    </row>
    <row r="78" spans="1:16" x14ac:dyDescent="0.2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</row>
    <row r="79" spans="1:16" x14ac:dyDescent="0.2">
      <c r="A79" s="14" t="s">
        <v>85</v>
      </c>
      <c r="B79" s="13" t="s">
        <v>86</v>
      </c>
      <c r="C79" s="22">
        <v>121.38408408408412</v>
      </c>
      <c r="D79" s="22">
        <v>134.39999686347119</v>
      </c>
      <c r="E79" s="22">
        <v>442.05555555555571</v>
      </c>
      <c r="F79" s="22">
        <v>500.16666666666691</v>
      </c>
      <c r="G79" s="22">
        <v>1097.7887152777782</v>
      </c>
      <c r="H79" s="22">
        <v>848.48454861111156</v>
      </c>
      <c r="I79" s="22">
        <v>1130.8942222222229</v>
      </c>
      <c r="J79" s="22">
        <v>1315.2628333333341</v>
      </c>
      <c r="K79" s="22">
        <v>0</v>
      </c>
      <c r="L79" s="22">
        <v>0</v>
      </c>
      <c r="M79" s="22">
        <v>2792.1225771396407</v>
      </c>
      <c r="N79" s="22">
        <v>2798.314045474584</v>
      </c>
    </row>
    <row r="80" spans="1:16" x14ac:dyDescent="0.2">
      <c r="B80" s="13" t="s">
        <v>87</v>
      </c>
      <c r="C80" s="22">
        <v>124.45833333333339</v>
      </c>
      <c r="D80" s="22">
        <v>141.13888888888897</v>
      </c>
      <c r="E80" s="22">
        <v>523.77222222222247</v>
      </c>
      <c r="F80" s="22">
        <v>607.81111111111147</v>
      </c>
      <c r="G80" s="22">
        <v>1097.7887152777782</v>
      </c>
      <c r="H80" s="22">
        <v>848.48454861111156</v>
      </c>
      <c r="I80" s="22">
        <v>1189.048611111112</v>
      </c>
      <c r="J80" s="22">
        <v>1551.7500000000002</v>
      </c>
      <c r="K80" s="22">
        <v>0</v>
      </c>
      <c r="L80" s="22">
        <v>0</v>
      </c>
      <c r="M80" s="22">
        <v>2935.0678819444461</v>
      </c>
      <c r="N80" s="22">
        <v>3149.1845486111124</v>
      </c>
    </row>
    <row r="81" spans="1:16" x14ac:dyDescent="0.2">
      <c r="B81" s="13" t="s">
        <v>88</v>
      </c>
      <c r="C81" s="22">
        <v>119.80555555555561</v>
      </c>
      <c r="D81" s="22">
        <v>134.36111111111117</v>
      </c>
      <c r="E81" s="22">
        <v>512.18750000000023</v>
      </c>
      <c r="F81" s="22">
        <v>571.48611111111143</v>
      </c>
      <c r="G81" s="22">
        <v>1097.7887152777782</v>
      </c>
      <c r="H81" s="22">
        <v>848.48454861111156</v>
      </c>
      <c r="I81" s="22">
        <v>958.29861111111165</v>
      </c>
      <c r="J81" s="22">
        <v>1253.1597222222229</v>
      </c>
      <c r="K81" s="22">
        <v>0</v>
      </c>
      <c r="L81" s="22">
        <v>0</v>
      </c>
      <c r="M81" s="22">
        <v>2688.0803819444459</v>
      </c>
      <c r="N81" s="22">
        <v>2807.4914930555574</v>
      </c>
    </row>
    <row r="82" spans="1:16" x14ac:dyDescent="0.2">
      <c r="B82" s="13" t="s">
        <v>89</v>
      </c>
      <c r="C82" s="22">
        <v>110.7324324324325</v>
      </c>
      <c r="D82" s="22">
        <v>92.861949072943943</v>
      </c>
      <c r="E82" s="22">
        <v>544.38333333333355</v>
      </c>
      <c r="F82" s="22">
        <v>600.23888888888916</v>
      </c>
      <c r="G82" s="22">
        <v>1049.1081597222228</v>
      </c>
      <c r="H82" s="22">
        <v>782.05121527777817</v>
      </c>
      <c r="I82" s="22">
        <v>911.35672222222263</v>
      </c>
      <c r="J82" s="22">
        <v>1208.5016666666672</v>
      </c>
      <c r="K82" s="22">
        <v>0</v>
      </c>
      <c r="L82" s="22">
        <v>0</v>
      </c>
      <c r="M82" s="22">
        <v>2615.5806477102115</v>
      </c>
      <c r="N82" s="22">
        <v>2683.6537199062782</v>
      </c>
    </row>
    <row r="83" spans="1:16" x14ac:dyDescent="0.2">
      <c r="B83" s="13" t="s">
        <v>90</v>
      </c>
      <c r="C83" s="22">
        <v>109.88333333333338</v>
      </c>
      <c r="D83" s="22">
        <v>136.44444444444451</v>
      </c>
      <c r="E83" s="22">
        <v>598.41666666666697</v>
      </c>
      <c r="F83" s="22">
        <v>611.96111111111145</v>
      </c>
      <c r="G83" s="22">
        <v>1097.7887152777782</v>
      </c>
      <c r="H83" s="22">
        <v>848.48454861111156</v>
      </c>
      <c r="I83" s="22">
        <v>1139.2897222222227</v>
      </c>
      <c r="J83" s="22">
        <v>1470.3061666666672</v>
      </c>
      <c r="K83" s="22">
        <v>0</v>
      </c>
      <c r="L83" s="22">
        <v>0</v>
      </c>
      <c r="M83" s="22">
        <v>2945.3784375000014</v>
      </c>
      <c r="N83" s="22">
        <v>3067.1962708333344</v>
      </c>
    </row>
    <row r="84" spans="1:16" x14ac:dyDescent="0.2">
      <c r="B84" s="13" t="s">
        <v>91</v>
      </c>
      <c r="C84" s="22">
        <v>114.11666666666673</v>
      </c>
      <c r="D84" s="22">
        <v>127.91666666666673</v>
      </c>
      <c r="E84" s="22">
        <v>430.72222222222246</v>
      </c>
      <c r="F84" s="22">
        <v>467.027777777778</v>
      </c>
      <c r="G84" s="22">
        <v>1097.7887152777782</v>
      </c>
      <c r="H84" s="22">
        <v>848.48454861111156</v>
      </c>
      <c r="I84" s="22">
        <v>1205.7675000000006</v>
      </c>
      <c r="J84" s="22">
        <v>1379.3924444444453</v>
      </c>
      <c r="K84" s="22">
        <v>0</v>
      </c>
      <c r="L84" s="22">
        <v>0</v>
      </c>
      <c r="M84" s="22">
        <v>2848.3951041666678</v>
      </c>
      <c r="N84" s="22">
        <v>2822.8214375000011</v>
      </c>
    </row>
    <row r="85" spans="1:16" x14ac:dyDescent="0.2">
      <c r="B85" s="13" t="s">
        <v>92</v>
      </c>
      <c r="C85" s="22">
        <v>103.02500000000005</v>
      </c>
      <c r="D85" s="22">
        <v>125.72222222222229</v>
      </c>
      <c r="E85" s="22">
        <v>381.42111111111132</v>
      </c>
      <c r="F85" s="22">
        <v>338.05555555555571</v>
      </c>
      <c r="G85" s="22">
        <v>992.73431278935232</v>
      </c>
      <c r="H85" s="22">
        <v>688.31822916666704</v>
      </c>
      <c r="I85" s="22">
        <v>880.05855555555593</v>
      </c>
      <c r="J85" s="22">
        <v>1120.3113888888895</v>
      </c>
      <c r="K85" s="22">
        <v>0</v>
      </c>
      <c r="L85" s="22">
        <v>0</v>
      </c>
      <c r="M85" s="22">
        <v>2357.2389794560195</v>
      </c>
      <c r="N85" s="22">
        <v>2272.4073958333342</v>
      </c>
    </row>
    <row r="86" spans="1:16" x14ac:dyDescent="0.2">
      <c r="B86" s="13" t="s">
        <v>93</v>
      </c>
      <c r="C86" s="22">
        <v>65.252525252525288</v>
      </c>
      <c r="D86" s="22">
        <v>79.216666666666711</v>
      </c>
      <c r="E86" s="22">
        <v>372.40555555555574</v>
      </c>
      <c r="F86" s="22">
        <v>372.40555555555574</v>
      </c>
      <c r="G86" s="22">
        <v>936.13593750000052</v>
      </c>
      <c r="H86" s="22">
        <v>650.01024305555586</v>
      </c>
      <c r="I86" s="22">
        <v>777.61844444444489</v>
      </c>
      <c r="J86" s="22">
        <v>837.93094444444489</v>
      </c>
      <c r="K86" s="22">
        <v>0</v>
      </c>
      <c r="L86" s="22">
        <v>0</v>
      </c>
      <c r="M86" s="22">
        <v>2151.4124627525266</v>
      </c>
      <c r="N86" s="22">
        <v>1939.563409722223</v>
      </c>
    </row>
    <row r="87" spans="1:16" x14ac:dyDescent="0.2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</row>
    <row r="88" spans="1:16" x14ac:dyDescent="0.2">
      <c r="A88" s="14" t="s">
        <v>94</v>
      </c>
      <c r="B88" s="13" t="s">
        <v>95</v>
      </c>
      <c r="C88" s="22">
        <v>255.23198198198213</v>
      </c>
      <c r="D88" s="22">
        <v>123.61022101508229</v>
      </c>
      <c r="E88" s="22">
        <v>644.14444444444473</v>
      </c>
      <c r="F88" s="22">
        <v>644.14444444444473</v>
      </c>
      <c r="G88" s="22">
        <v>1097.7887152777782</v>
      </c>
      <c r="H88" s="22">
        <v>848.48454861111156</v>
      </c>
      <c r="I88" s="22">
        <v>0</v>
      </c>
      <c r="J88" s="22">
        <v>0</v>
      </c>
      <c r="K88" s="22">
        <v>1043.6846987873382</v>
      </c>
      <c r="L88" s="22">
        <v>1202.0187165143864</v>
      </c>
      <c r="M88" s="22">
        <v>3040.8498404915431</v>
      </c>
      <c r="N88" s="22">
        <v>2818.257930585025</v>
      </c>
    </row>
    <row r="89" spans="1:16" x14ac:dyDescent="0.2">
      <c r="B89" s="13" t="s">
        <v>96</v>
      </c>
      <c r="C89" s="22">
        <v>121.38408408408412</v>
      </c>
      <c r="D89" s="22">
        <v>134.39999686347119</v>
      </c>
      <c r="E89" s="22">
        <v>736.82222222222254</v>
      </c>
      <c r="F89" s="22">
        <v>736.82222222222254</v>
      </c>
      <c r="G89" s="22">
        <v>1088.8095486111117</v>
      </c>
      <c r="H89" s="22">
        <v>863.93252638888941</v>
      </c>
      <c r="I89" s="22">
        <v>1138.571333333334</v>
      </c>
      <c r="J89" s="22">
        <v>1263.7532777777785</v>
      </c>
      <c r="K89" s="22">
        <v>0</v>
      </c>
      <c r="L89" s="22">
        <v>0</v>
      </c>
      <c r="M89" s="22">
        <v>3085.5871882507527</v>
      </c>
      <c r="N89" s="22">
        <v>2998.9080232523615</v>
      </c>
    </row>
    <row r="90" spans="1:16" x14ac:dyDescent="0.2">
      <c r="B90" s="13" t="s">
        <v>97</v>
      </c>
      <c r="C90" s="22">
        <v>121.38408408408412</v>
      </c>
      <c r="D90" s="22">
        <v>134.39999686347119</v>
      </c>
      <c r="E90" s="22">
        <v>766.41666666666708</v>
      </c>
      <c r="F90" s="22">
        <v>815.3333333333336</v>
      </c>
      <c r="G90" s="22">
        <v>1097.7887152777782</v>
      </c>
      <c r="H90" s="22">
        <v>848.48454861111156</v>
      </c>
      <c r="I90" s="22">
        <v>1128.0265151515157</v>
      </c>
      <c r="J90" s="22">
        <v>1232.8055555555561</v>
      </c>
      <c r="K90" s="22">
        <v>0</v>
      </c>
      <c r="L90" s="22">
        <v>0</v>
      </c>
      <c r="M90" s="22">
        <v>3113.6159811800458</v>
      </c>
      <c r="N90" s="22">
        <v>3031.0234343634725</v>
      </c>
    </row>
    <row r="91" spans="1:16" x14ac:dyDescent="0.2">
      <c r="B91" s="13" t="s">
        <v>98</v>
      </c>
      <c r="C91" s="22">
        <v>135.11591591591599</v>
      </c>
      <c r="D91" s="22">
        <v>112.19355265299505</v>
      </c>
      <c r="E91" s="22">
        <v>396.90000000000015</v>
      </c>
      <c r="F91" s="22">
        <v>425.38333333333361</v>
      </c>
      <c r="G91" s="22">
        <v>1018.3503472222229</v>
      </c>
      <c r="H91" s="22">
        <v>805.99409722222254</v>
      </c>
      <c r="I91" s="22">
        <v>1107.9165000000005</v>
      </c>
      <c r="J91" s="22">
        <v>1474.284111111112</v>
      </c>
      <c r="K91" s="22">
        <v>0</v>
      </c>
      <c r="L91" s="22">
        <v>0</v>
      </c>
      <c r="M91" s="22">
        <v>2658.2827631381401</v>
      </c>
      <c r="N91" s="22">
        <v>2817.8550943196637</v>
      </c>
    </row>
    <row r="92" spans="1:16" x14ac:dyDescent="0.2">
      <c r="B92" s="13" t="s">
        <v>99</v>
      </c>
      <c r="C92" s="22">
        <v>142.95917508417517</v>
      </c>
      <c r="D92" s="22">
        <v>114.50000339084228</v>
      </c>
      <c r="E92" s="22">
        <v>545.69444444444468</v>
      </c>
      <c r="F92" s="22">
        <v>597.50000000000034</v>
      </c>
      <c r="G92" s="22">
        <v>1097.7887152777782</v>
      </c>
      <c r="H92" s="22">
        <v>848.48454861111156</v>
      </c>
      <c r="I92" s="22">
        <v>1274.6041666666672</v>
      </c>
      <c r="J92" s="22">
        <v>1328.5155000000007</v>
      </c>
      <c r="K92" s="22">
        <v>0</v>
      </c>
      <c r="L92" s="22">
        <v>0</v>
      </c>
      <c r="M92" s="22">
        <v>3061.0465014730653</v>
      </c>
      <c r="N92" s="22">
        <v>2889.0000520019548</v>
      </c>
    </row>
    <row r="93" spans="1:16" x14ac:dyDescent="0.2">
      <c r="B93" s="13" t="s">
        <v>100</v>
      </c>
      <c r="C93" s="22">
        <v>136.93051801801809</v>
      </c>
      <c r="D93" s="22">
        <v>215.12499915228955</v>
      </c>
      <c r="E93" s="22">
        <v>695.60555555555595</v>
      </c>
      <c r="F93" s="22">
        <v>789.33333333333383</v>
      </c>
      <c r="G93" s="22">
        <v>1032.5873263888896</v>
      </c>
      <c r="H93" s="22">
        <v>785.45190972222269</v>
      </c>
      <c r="I93" s="22">
        <v>959.63888888888948</v>
      </c>
      <c r="J93" s="22">
        <v>1093.9347222222229</v>
      </c>
      <c r="K93" s="22">
        <v>0</v>
      </c>
      <c r="L93" s="22">
        <v>0</v>
      </c>
      <c r="M93" s="22">
        <v>2824.7622888513529</v>
      </c>
      <c r="N93" s="22">
        <v>2883.844964430069</v>
      </c>
    </row>
    <row r="94" spans="1:16" x14ac:dyDescent="0.2">
      <c r="B94" s="13" t="s">
        <v>101</v>
      </c>
      <c r="C94" s="22">
        <v>121.38408408408412</v>
      </c>
      <c r="D94" s="22">
        <v>134.39999686347119</v>
      </c>
      <c r="E94" s="22">
        <v>447.82777777777795</v>
      </c>
      <c r="F94" s="22">
        <v>573.22222222222251</v>
      </c>
      <c r="G94" s="22">
        <v>1036.799131944445</v>
      </c>
      <c r="H94" s="22">
        <v>697.82621527777803</v>
      </c>
      <c r="I94" s="22">
        <v>960.25005555555606</v>
      </c>
      <c r="J94" s="22">
        <v>1100.6146666666673</v>
      </c>
      <c r="K94" s="22">
        <v>0</v>
      </c>
      <c r="L94" s="22">
        <v>0</v>
      </c>
      <c r="M94" s="22">
        <v>2566.2610493618631</v>
      </c>
      <c r="N94" s="22">
        <v>2506.063101030139</v>
      </c>
    </row>
    <row r="95" spans="1:16" x14ac:dyDescent="0.2">
      <c r="B95" s="13" t="s">
        <v>102</v>
      </c>
      <c r="C95" s="22">
        <v>121.38408408408412</v>
      </c>
      <c r="D95" s="22">
        <v>134.39999686347119</v>
      </c>
      <c r="E95" s="22">
        <v>483.78338888888908</v>
      </c>
      <c r="F95" s="22">
        <v>590.40277777777806</v>
      </c>
      <c r="G95" s="22">
        <v>1036.0026041666672</v>
      </c>
      <c r="H95" s="22">
        <v>672.96232638888921</v>
      </c>
      <c r="I95" s="22">
        <v>987.92411111111153</v>
      </c>
      <c r="J95" s="22">
        <v>1078.9343333333338</v>
      </c>
      <c r="K95" s="22">
        <v>0</v>
      </c>
      <c r="L95" s="22">
        <v>0</v>
      </c>
      <c r="M95" s="22">
        <v>2629.0941882507518</v>
      </c>
      <c r="N95" s="22">
        <v>2476.6994343634719</v>
      </c>
    </row>
    <row r="96" spans="1:16" x14ac:dyDescent="0.2">
      <c r="B96" s="13" t="s">
        <v>103</v>
      </c>
      <c r="C96" s="22">
        <v>121.38408408408412</v>
      </c>
      <c r="D96" s="22">
        <v>134.39999686347119</v>
      </c>
      <c r="E96" s="22">
        <v>420.57777777777795</v>
      </c>
      <c r="F96" s="22">
        <v>483.66666666666691</v>
      </c>
      <c r="G96" s="22">
        <v>1037.5144097222226</v>
      </c>
      <c r="H96" s="22">
        <v>777.65086805555609</v>
      </c>
      <c r="I96" s="22">
        <v>1012.1992222222226</v>
      </c>
      <c r="J96" s="22">
        <v>1153.6575000000007</v>
      </c>
      <c r="K96" s="22">
        <v>0</v>
      </c>
      <c r="L96" s="22">
        <v>0</v>
      </c>
      <c r="M96" s="22">
        <v>2591.6754938063073</v>
      </c>
      <c r="N96" s="22">
        <v>2549.3750315856946</v>
      </c>
    </row>
    <row r="97" spans="1:15" x14ac:dyDescent="0.2">
      <c r="B97" s="13" t="s">
        <v>104</v>
      </c>
      <c r="C97" s="22">
        <v>153.84264264264269</v>
      </c>
      <c r="D97" s="22">
        <v>138.67222468058284</v>
      </c>
      <c r="E97" s="22">
        <v>453.41111111111132</v>
      </c>
      <c r="F97" s="22">
        <v>540.82777777777812</v>
      </c>
      <c r="G97" s="22">
        <v>916.95451388888966</v>
      </c>
      <c r="H97" s="22">
        <v>707.57256944444487</v>
      </c>
      <c r="I97" s="22">
        <v>1118.2956111111116</v>
      </c>
      <c r="J97" s="22">
        <v>1257.5987222222229</v>
      </c>
      <c r="K97" s="22">
        <v>0</v>
      </c>
      <c r="L97" s="22">
        <v>0</v>
      </c>
      <c r="M97" s="22">
        <v>2642.5038787537551</v>
      </c>
      <c r="N97" s="22">
        <v>2644.6712941250285</v>
      </c>
    </row>
    <row r="98" spans="1:15" x14ac:dyDescent="0.2">
      <c r="B98" s="13" t="s">
        <v>105</v>
      </c>
      <c r="C98" s="22">
        <v>117.81051051051058</v>
      </c>
      <c r="D98" s="22">
        <v>117.47222222222229</v>
      </c>
      <c r="E98" s="22">
        <v>455.55555555555583</v>
      </c>
      <c r="F98" s="22">
        <v>520.8333333333336</v>
      </c>
      <c r="G98" s="22">
        <v>959.86840277777821</v>
      </c>
      <c r="H98" s="22">
        <v>725.71909722222256</v>
      </c>
      <c r="I98" s="22">
        <v>943.51266666666709</v>
      </c>
      <c r="J98" s="22">
        <v>1308.164722222223</v>
      </c>
      <c r="K98" s="22">
        <v>0</v>
      </c>
      <c r="L98" s="22">
        <v>0</v>
      </c>
      <c r="M98" s="22">
        <v>2476.7471355105113</v>
      </c>
      <c r="N98" s="22">
        <v>2672.1893750000013</v>
      </c>
    </row>
    <row r="99" spans="1:15" x14ac:dyDescent="0.2">
      <c r="B99" s="13" t="s">
        <v>106</v>
      </c>
      <c r="C99" s="22">
        <v>103.20513468013472</v>
      </c>
      <c r="D99" s="22">
        <v>88.652780320909486</v>
      </c>
      <c r="E99" s="22">
        <v>516.29600000000016</v>
      </c>
      <c r="F99" s="22">
        <v>583.40361111111133</v>
      </c>
      <c r="G99" s="22">
        <v>1023.6303819444448</v>
      </c>
      <c r="H99" s="22">
        <v>733.24843750000036</v>
      </c>
      <c r="I99" s="22">
        <v>1105.6648333333339</v>
      </c>
      <c r="J99" s="22">
        <v>1293.6468333333339</v>
      </c>
      <c r="K99" s="22">
        <v>0</v>
      </c>
      <c r="L99" s="22">
        <v>0</v>
      </c>
      <c r="M99" s="22">
        <v>2748.7963499579141</v>
      </c>
      <c r="N99" s="22">
        <v>2698.951662265355</v>
      </c>
    </row>
    <row r="100" spans="1:15" x14ac:dyDescent="0.2">
      <c r="B100" s="13" t="s">
        <v>107</v>
      </c>
      <c r="C100" s="22">
        <v>152.00038888888898</v>
      </c>
      <c r="D100" s="22">
        <v>174.03316497802732</v>
      </c>
      <c r="E100" s="22">
        <v>755.02222222222247</v>
      </c>
      <c r="F100" s="22">
        <v>755.02405555555595</v>
      </c>
      <c r="G100" s="22">
        <v>990.23229166666727</v>
      </c>
      <c r="H100" s="22">
        <v>766.88854166666715</v>
      </c>
      <c r="I100" s="22">
        <v>1029.3333333333337</v>
      </c>
      <c r="J100" s="22">
        <v>1163.3611111111118</v>
      </c>
      <c r="K100" s="22">
        <v>0</v>
      </c>
      <c r="L100" s="22">
        <v>0</v>
      </c>
      <c r="M100" s="22">
        <v>2926.588236111113</v>
      </c>
      <c r="N100" s="22">
        <v>2859.3068733113619</v>
      </c>
    </row>
    <row r="101" spans="1:15" x14ac:dyDescent="0.2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</row>
    <row r="102" spans="1:15" x14ac:dyDescent="0.2">
      <c r="A102" s="14" t="s">
        <v>108</v>
      </c>
      <c r="B102" s="13" t="s">
        <v>109</v>
      </c>
      <c r="C102" s="22">
        <v>142.64894894894903</v>
      </c>
      <c r="D102" s="22">
        <v>123.45555555555562</v>
      </c>
      <c r="E102" s="22">
        <v>545.18888888888921</v>
      </c>
      <c r="F102" s="22">
        <v>567.60000000000025</v>
      </c>
      <c r="G102" s="22">
        <v>1021.417881944445</v>
      </c>
      <c r="H102" s="22">
        <v>755.63663194444473</v>
      </c>
      <c r="I102" s="22">
        <v>984.12844444444488</v>
      </c>
      <c r="J102" s="22">
        <v>1190.5312222222226</v>
      </c>
      <c r="K102" s="22">
        <v>0</v>
      </c>
      <c r="L102" s="22">
        <v>0</v>
      </c>
      <c r="M102" s="22">
        <v>2693.3841642267275</v>
      </c>
      <c r="N102" s="22">
        <v>2637.2234097222236</v>
      </c>
    </row>
    <row r="103" spans="1:15" x14ac:dyDescent="0.2">
      <c r="B103" s="13" t="s">
        <v>110</v>
      </c>
      <c r="C103" s="22">
        <v>103.15690690690697</v>
      </c>
      <c r="D103" s="22">
        <v>96.483333333333391</v>
      </c>
      <c r="E103" s="22">
        <v>377.58333333333354</v>
      </c>
      <c r="F103" s="22">
        <v>467.38333333333361</v>
      </c>
      <c r="G103" s="22">
        <v>1029.517881944445</v>
      </c>
      <c r="H103" s="22">
        <v>737.70538194444487</v>
      </c>
      <c r="I103" s="22">
        <v>932.86550000000045</v>
      </c>
      <c r="J103" s="22">
        <v>984.28927777777835</v>
      </c>
      <c r="K103" s="22">
        <v>0</v>
      </c>
      <c r="L103" s="22">
        <v>0</v>
      </c>
      <c r="M103" s="22">
        <v>2443.1236221846862</v>
      </c>
      <c r="N103" s="22">
        <v>2285.8613263888901</v>
      </c>
    </row>
    <row r="104" spans="1:15" x14ac:dyDescent="0.2">
      <c r="B104" s="13" t="s">
        <v>111</v>
      </c>
      <c r="C104" s="22">
        <v>80.584466019417519</v>
      </c>
      <c r="D104" s="22">
        <v>103.87222501966671</v>
      </c>
      <c r="E104" s="22">
        <v>432.85555555555578</v>
      </c>
      <c r="F104" s="22">
        <v>547.52222222222247</v>
      </c>
      <c r="G104" s="22">
        <v>954.37829861111152</v>
      </c>
      <c r="H104" s="22">
        <v>671.5032986111114</v>
      </c>
      <c r="I104" s="22">
        <v>934.70972222222269</v>
      </c>
      <c r="J104" s="22">
        <v>1149.4222222222227</v>
      </c>
      <c r="K104" s="22">
        <v>0</v>
      </c>
      <c r="L104" s="22">
        <v>0</v>
      </c>
      <c r="M104" s="22">
        <v>2402.5280424083076</v>
      </c>
      <c r="N104" s="22">
        <v>2472.3199680752236</v>
      </c>
    </row>
    <row r="105" spans="1:15" x14ac:dyDescent="0.2">
      <c r="B105" s="13" t="s">
        <v>112</v>
      </c>
      <c r="C105" s="22">
        <v>78.887179487179523</v>
      </c>
      <c r="D105" s="22">
        <v>88.68888888888894</v>
      </c>
      <c r="E105" s="22">
        <v>561.3000000000003</v>
      </c>
      <c r="F105" s="22">
        <v>617.43333333333374</v>
      </c>
      <c r="G105" s="22">
        <v>1061.7470486111115</v>
      </c>
      <c r="H105" s="22">
        <v>783.5595486111115</v>
      </c>
      <c r="I105" s="22">
        <v>1007.1597777777782</v>
      </c>
      <c r="J105" s="22">
        <v>1228.5843888888894</v>
      </c>
      <c r="K105" s="22">
        <v>0</v>
      </c>
      <c r="L105" s="22">
        <v>0</v>
      </c>
      <c r="M105" s="22">
        <v>2709.0940058760702</v>
      </c>
      <c r="N105" s="22">
        <v>2718.2661597222232</v>
      </c>
    </row>
    <row r="106" spans="1:15" ht="12.75" customHeight="1" x14ac:dyDescent="0.2">
      <c r="B106" s="13" t="s">
        <v>113</v>
      </c>
      <c r="C106" s="22">
        <v>110.50480480480486</v>
      </c>
      <c r="D106" s="22">
        <v>91.819773779975051</v>
      </c>
      <c r="E106" s="22">
        <v>478.02777777777806</v>
      </c>
      <c r="F106" s="22">
        <v>513.91666666666686</v>
      </c>
      <c r="G106" s="22">
        <v>1022.517881944445</v>
      </c>
      <c r="H106" s="22">
        <v>712.14288194444487</v>
      </c>
      <c r="I106" s="22">
        <v>1243.7778850000007</v>
      </c>
      <c r="J106" s="22">
        <v>1359.0416666666672</v>
      </c>
      <c r="K106" s="22">
        <v>0</v>
      </c>
      <c r="L106" s="22">
        <v>0</v>
      </c>
      <c r="M106" s="22">
        <v>2854.828349527028</v>
      </c>
      <c r="N106" s="22">
        <v>2676.9209890577545</v>
      </c>
    </row>
    <row r="107" spans="1:15" x14ac:dyDescent="0.2"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</row>
    <row r="108" spans="1:15" x14ac:dyDescent="0.2">
      <c r="A108" s="14" t="s">
        <v>114</v>
      </c>
      <c r="B108" s="13" t="s">
        <v>115</v>
      </c>
      <c r="C108" s="22">
        <v>123.45125573327381</v>
      </c>
      <c r="D108" s="22">
        <v>177.73333655463341</v>
      </c>
      <c r="E108" s="22">
        <v>614.62500000000034</v>
      </c>
      <c r="F108" s="22">
        <v>667.54166666666697</v>
      </c>
      <c r="G108" s="22">
        <v>1097.7887152777782</v>
      </c>
      <c r="H108" s="22">
        <v>848.48454861111156</v>
      </c>
      <c r="I108" s="22">
        <v>1205.7675000000006</v>
      </c>
      <c r="J108" s="22">
        <v>1486.936333333334</v>
      </c>
      <c r="K108" s="22">
        <v>0</v>
      </c>
      <c r="L108" s="22">
        <v>0</v>
      </c>
      <c r="M108" s="22">
        <v>3041.6324710110525</v>
      </c>
      <c r="N108" s="22">
        <v>3180.6958851657455</v>
      </c>
    </row>
    <row r="109" spans="1:15" x14ac:dyDescent="0.2">
      <c r="B109" s="13" t="s">
        <v>116</v>
      </c>
      <c r="C109" s="22">
        <v>187.72672672672684</v>
      </c>
      <c r="D109" s="22">
        <v>187.22222646077512</v>
      </c>
      <c r="E109" s="22">
        <v>561.9000000000002</v>
      </c>
      <c r="F109" s="22">
        <v>664.65000000000032</v>
      </c>
      <c r="G109" s="22">
        <v>1097.7887152777782</v>
      </c>
      <c r="H109" s="22">
        <v>848.48454861111156</v>
      </c>
      <c r="I109" s="22">
        <v>980.79383333333374</v>
      </c>
      <c r="J109" s="22">
        <v>1351.1393888888897</v>
      </c>
      <c r="K109" s="22">
        <v>0</v>
      </c>
      <c r="L109" s="22">
        <v>0</v>
      </c>
      <c r="M109" s="22">
        <v>2828.2092753378388</v>
      </c>
      <c r="N109" s="22">
        <v>3051.4961639607768</v>
      </c>
    </row>
    <row r="110" spans="1:15" x14ac:dyDescent="0.2">
      <c r="B110" s="13" t="s">
        <v>117</v>
      </c>
      <c r="C110" s="22">
        <v>78.664864864864896</v>
      </c>
      <c r="D110" s="22">
        <v>66.616667641533923</v>
      </c>
      <c r="E110" s="22">
        <v>522.52222222222247</v>
      </c>
      <c r="F110" s="22">
        <v>569.5500000000003</v>
      </c>
      <c r="G110" s="22">
        <v>1097.7887152777782</v>
      </c>
      <c r="H110" s="22">
        <v>848.48454861111156</v>
      </c>
      <c r="I110" s="22">
        <v>1205.4565555555562</v>
      </c>
      <c r="J110" s="22">
        <v>1501.0682222222231</v>
      </c>
      <c r="K110" s="22">
        <v>0</v>
      </c>
      <c r="L110" s="22">
        <v>0</v>
      </c>
      <c r="M110" s="22">
        <v>2904.4323579204215</v>
      </c>
      <c r="N110" s="22">
        <v>2985.7194384748686</v>
      </c>
    </row>
    <row r="111" spans="1:15" x14ac:dyDescent="0.2">
      <c r="B111" s="13" t="s">
        <v>118</v>
      </c>
      <c r="C111" s="22">
        <v>112.1444444444445</v>
      </c>
      <c r="D111" s="22">
        <v>118.05555555555561</v>
      </c>
      <c r="E111" s="22">
        <v>638.18888888888921</v>
      </c>
      <c r="F111" s="22">
        <v>638.18888888888921</v>
      </c>
      <c r="G111" s="22">
        <v>907.50399305555595</v>
      </c>
      <c r="H111" s="22">
        <v>699.88940972222247</v>
      </c>
      <c r="I111" s="22">
        <v>1243.7777777777785</v>
      </c>
      <c r="J111" s="22">
        <v>1259.8611111111118</v>
      </c>
      <c r="K111" s="22">
        <v>0</v>
      </c>
      <c r="L111" s="22">
        <v>0</v>
      </c>
      <c r="M111" s="22">
        <v>2901.6151041666685</v>
      </c>
      <c r="N111" s="22">
        <v>2715.9949652777791</v>
      </c>
    </row>
    <row r="112" spans="1:15" x14ac:dyDescent="0.2">
      <c r="B112" s="13" t="s">
        <v>119</v>
      </c>
      <c r="C112" s="22">
        <v>123.45125573327381</v>
      </c>
      <c r="D112" s="22">
        <v>177.73333655463341</v>
      </c>
      <c r="E112" s="22">
        <v>534.88888888888914</v>
      </c>
      <c r="F112" s="22">
        <v>610.89444444444473</v>
      </c>
      <c r="G112" s="22">
        <v>1097.7887152777782</v>
      </c>
      <c r="H112" s="22">
        <v>848.48454861111156</v>
      </c>
      <c r="I112" s="22">
        <v>966.07405553083163</v>
      </c>
      <c r="J112" s="22">
        <v>1150.0581330663113</v>
      </c>
      <c r="K112" s="22">
        <v>0</v>
      </c>
      <c r="L112" s="22">
        <v>0</v>
      </c>
      <c r="M112" s="22">
        <v>2722.2029154307729</v>
      </c>
      <c r="N112" s="22">
        <v>2787.1704626765008</v>
      </c>
    </row>
    <row r="113" spans="2:14" x14ac:dyDescent="0.2">
      <c r="B113" s="13" t="s">
        <v>120</v>
      </c>
      <c r="C113" s="22">
        <v>187.72672672672684</v>
      </c>
      <c r="D113" s="22">
        <v>187.22222646077512</v>
      </c>
      <c r="E113" s="22">
        <v>663.88333333333367</v>
      </c>
      <c r="F113" s="22">
        <v>878.61111111111165</v>
      </c>
      <c r="G113" s="22">
        <v>1097.7887152777782</v>
      </c>
      <c r="H113" s="22">
        <v>848.48454861111156</v>
      </c>
      <c r="I113" s="22">
        <v>913.55477777777821</v>
      </c>
      <c r="J113" s="22">
        <v>954.68522222222271</v>
      </c>
      <c r="K113" s="22">
        <v>0</v>
      </c>
      <c r="L113" s="22">
        <v>0</v>
      </c>
      <c r="M113" s="22">
        <v>2862.9535531156166</v>
      </c>
      <c r="N113" s="22">
        <v>2869.0031084052207</v>
      </c>
    </row>
    <row r="114" spans="2:14" x14ac:dyDescent="0.2">
      <c r="B114" s="13" t="s">
        <v>121</v>
      </c>
      <c r="C114" s="22">
        <v>187.72672672672684</v>
      </c>
      <c r="D114" s="22">
        <v>187.22222646077512</v>
      </c>
      <c r="E114" s="22">
        <v>373.96111111111128</v>
      </c>
      <c r="F114" s="22">
        <v>373.96111111111128</v>
      </c>
      <c r="G114" s="22">
        <v>1088.8095486111117</v>
      </c>
      <c r="H114" s="22">
        <v>863.93254861111154</v>
      </c>
      <c r="I114" s="22">
        <v>1110.2861111111117</v>
      </c>
      <c r="J114" s="22">
        <v>1198.154722222223</v>
      </c>
      <c r="K114" s="22">
        <v>0</v>
      </c>
      <c r="L114" s="22">
        <v>0</v>
      </c>
      <c r="M114" s="22">
        <v>2760.7834975600613</v>
      </c>
      <c r="N114" s="22">
        <v>2623.2706084052211</v>
      </c>
    </row>
    <row r="115" spans="2:14" x14ac:dyDescent="0.2">
      <c r="B115" s="13" t="s">
        <v>122</v>
      </c>
      <c r="C115" s="22">
        <v>95.533625730994189</v>
      </c>
      <c r="D115" s="22">
        <v>81.777777777777814</v>
      </c>
      <c r="E115" s="22">
        <v>413.2222222222224</v>
      </c>
      <c r="F115" s="22">
        <v>596.15000000000032</v>
      </c>
      <c r="G115" s="22">
        <v>1088.8095486111117</v>
      </c>
      <c r="H115" s="22">
        <v>863.9325208333338</v>
      </c>
      <c r="I115" s="22">
        <v>1028.5291666666674</v>
      </c>
      <c r="J115" s="22">
        <v>1429.6796666666676</v>
      </c>
      <c r="K115" s="22">
        <v>0</v>
      </c>
      <c r="L115" s="22">
        <v>0</v>
      </c>
      <c r="M115" s="22">
        <v>2626.0945632309954</v>
      </c>
      <c r="N115" s="22">
        <v>2971.5399652777796</v>
      </c>
    </row>
    <row r="116" spans="2:14" x14ac:dyDescent="0.2">
      <c r="B116" s="13" t="s">
        <v>123</v>
      </c>
      <c r="C116" s="22">
        <v>58.834795321637465</v>
      </c>
      <c r="D116" s="22">
        <v>51.277777777777807</v>
      </c>
      <c r="E116" s="22">
        <v>462.08888888888913</v>
      </c>
      <c r="F116" s="22">
        <v>592.41111111111138</v>
      </c>
      <c r="G116" s="22">
        <v>999.81232638888935</v>
      </c>
      <c r="H116" s="22">
        <v>737.88246527777812</v>
      </c>
      <c r="I116" s="22">
        <v>0</v>
      </c>
      <c r="J116" s="22">
        <v>0</v>
      </c>
      <c r="K116" s="22">
        <v>1043.6846987873382</v>
      </c>
      <c r="L116" s="22">
        <v>1202.0187165143864</v>
      </c>
      <c r="M116" s="22">
        <v>2564.420709386754</v>
      </c>
      <c r="N116" s="22">
        <v>2583.5900706810539</v>
      </c>
    </row>
    <row r="117" spans="2:14" x14ac:dyDescent="0.2">
      <c r="B117" s="13" t="s">
        <v>124</v>
      </c>
      <c r="C117" s="22">
        <v>106.18662351672066</v>
      </c>
      <c r="D117" s="22">
        <v>117.80000262790283</v>
      </c>
      <c r="E117" s="22">
        <v>354.60555555555578</v>
      </c>
      <c r="F117" s="22">
        <v>411.33888888888913</v>
      </c>
      <c r="G117" s="22">
        <v>992.51788194444498</v>
      </c>
      <c r="H117" s="22">
        <v>709.11163194444487</v>
      </c>
      <c r="I117" s="22">
        <v>1008.5858333333339</v>
      </c>
      <c r="J117" s="22">
        <v>1165.8593888888893</v>
      </c>
      <c r="K117" s="22">
        <v>0</v>
      </c>
      <c r="L117" s="22">
        <v>0</v>
      </c>
      <c r="M117" s="22">
        <v>2461.8958943500552</v>
      </c>
      <c r="N117" s="22">
        <v>2404.1099123501263</v>
      </c>
    </row>
    <row r="118" spans="2:14" x14ac:dyDescent="0.2">
      <c r="B118" s="13" t="s">
        <v>125</v>
      </c>
      <c r="C118" s="22">
        <v>78.664864864864896</v>
      </c>
      <c r="D118" s="22">
        <v>66.616667641533923</v>
      </c>
      <c r="E118" s="22">
        <v>379.84444444444466</v>
      </c>
      <c r="F118" s="22">
        <v>459.52777777777806</v>
      </c>
      <c r="G118" s="22">
        <v>1054.7539930555561</v>
      </c>
      <c r="H118" s="22">
        <v>739.91024305555584</v>
      </c>
      <c r="I118" s="22">
        <v>1034.694444444445</v>
      </c>
      <c r="J118" s="22">
        <v>1271.8700000000006</v>
      </c>
      <c r="K118" s="22">
        <v>0</v>
      </c>
      <c r="L118" s="22">
        <v>0</v>
      </c>
      <c r="M118" s="22">
        <v>2547.9577468093107</v>
      </c>
      <c r="N118" s="22">
        <v>2537.9246884748686</v>
      </c>
    </row>
    <row r="119" spans="2:14" x14ac:dyDescent="0.2">
      <c r="B119" s="13" t="s">
        <v>126</v>
      </c>
      <c r="C119" s="22">
        <v>66.828947368421083</v>
      </c>
      <c r="D119" s="22">
        <v>68.444444444444471</v>
      </c>
      <c r="E119" s="22">
        <v>323.63888888888908</v>
      </c>
      <c r="F119" s="22">
        <v>400.027777777778</v>
      </c>
      <c r="G119" s="22">
        <v>992.51093750000052</v>
      </c>
      <c r="H119" s="22">
        <v>716.47690972222256</v>
      </c>
      <c r="I119" s="22">
        <v>992.98500000000058</v>
      </c>
      <c r="J119" s="22">
        <v>1044.1836111111118</v>
      </c>
      <c r="K119" s="22">
        <v>0</v>
      </c>
      <c r="L119" s="22">
        <v>0</v>
      </c>
      <c r="M119" s="22">
        <v>2375.9637737573112</v>
      </c>
      <c r="N119" s="22">
        <v>2229.1327430555566</v>
      </c>
    </row>
    <row r="120" spans="2:14" x14ac:dyDescent="0.2">
      <c r="B120" s="13" t="s">
        <v>127</v>
      </c>
      <c r="C120" s="22">
        <v>130.6946103998736</v>
      </c>
      <c r="D120" s="22">
        <v>152.01667149861674</v>
      </c>
      <c r="E120" s="22">
        <v>375.08333333333354</v>
      </c>
      <c r="F120" s="22">
        <v>508.75555555555576</v>
      </c>
      <c r="G120" s="22">
        <v>1097.7887152777782</v>
      </c>
      <c r="H120" s="22">
        <v>848.48454861111156</v>
      </c>
      <c r="I120" s="22">
        <v>949.61361111111148</v>
      </c>
      <c r="J120" s="22">
        <v>1092.0261666666672</v>
      </c>
      <c r="K120" s="22">
        <v>0</v>
      </c>
      <c r="L120" s="22">
        <v>0</v>
      </c>
      <c r="M120" s="22">
        <v>2553.1802701220968</v>
      </c>
      <c r="N120" s="22">
        <v>2601.2829423319513</v>
      </c>
    </row>
    <row r="121" spans="2:14" x14ac:dyDescent="0.2">
      <c r="B121" s="13" t="s">
        <v>128</v>
      </c>
      <c r="C121" s="22">
        <v>89.719219219219269</v>
      </c>
      <c r="D121" s="22">
        <v>104.8615561591256</v>
      </c>
      <c r="E121" s="22">
        <v>706.51666666666699</v>
      </c>
      <c r="F121" s="22">
        <v>826.66666666666708</v>
      </c>
      <c r="G121" s="22">
        <v>1097.7887152777782</v>
      </c>
      <c r="H121" s="22">
        <v>848.48454861111156</v>
      </c>
      <c r="I121" s="22">
        <v>1205.7675000000006</v>
      </c>
      <c r="J121" s="22">
        <v>1486.936333333334</v>
      </c>
      <c r="K121" s="22">
        <v>0</v>
      </c>
      <c r="L121" s="22">
        <v>0</v>
      </c>
      <c r="M121" s="22">
        <v>3099.7921011636649</v>
      </c>
      <c r="N121" s="22">
        <v>3266.9491047702381</v>
      </c>
    </row>
    <row r="122" spans="2:14" x14ac:dyDescent="0.2">
      <c r="B122" s="13" t="s">
        <v>129</v>
      </c>
      <c r="C122" s="22">
        <v>119.39624624624629</v>
      </c>
      <c r="D122" s="22">
        <v>126.03333791097005</v>
      </c>
      <c r="E122" s="22">
        <v>273.32222222222236</v>
      </c>
      <c r="F122" s="22">
        <v>297.14444444444456</v>
      </c>
      <c r="G122" s="22">
        <v>998.44982638888939</v>
      </c>
      <c r="H122" s="22">
        <v>719.71024305555591</v>
      </c>
      <c r="I122" s="22">
        <v>1142.7530000000004</v>
      </c>
      <c r="J122" s="22">
        <v>1393.6530000000005</v>
      </c>
      <c r="K122" s="22">
        <v>0</v>
      </c>
      <c r="L122" s="22">
        <v>0</v>
      </c>
      <c r="M122" s="22">
        <v>2533.9212948573586</v>
      </c>
      <c r="N122" s="22">
        <v>2536.5410254109715</v>
      </c>
    </row>
    <row r="123" spans="2:14" x14ac:dyDescent="0.2">
      <c r="B123" s="13" t="s">
        <v>130</v>
      </c>
      <c r="C123" s="22">
        <v>35.33333333333335</v>
      </c>
      <c r="D123" s="22">
        <v>51.805555555555578</v>
      </c>
      <c r="E123" s="22">
        <v>324.8833333333335</v>
      </c>
      <c r="F123" s="22">
        <v>373.0611111111113</v>
      </c>
      <c r="G123" s="22">
        <v>1097.7887152777782</v>
      </c>
      <c r="H123" s="22">
        <v>848.48464305555592</v>
      </c>
      <c r="I123" s="22">
        <v>1166.8780000000006</v>
      </c>
      <c r="J123" s="22">
        <v>1176.7102777777784</v>
      </c>
      <c r="K123" s="22">
        <v>0</v>
      </c>
      <c r="L123" s="22">
        <v>0</v>
      </c>
      <c r="M123" s="22">
        <v>2624.8833819444458</v>
      </c>
      <c r="N123" s="22">
        <v>2450.0615875000012</v>
      </c>
    </row>
    <row r="124" spans="2:14" x14ac:dyDescent="0.2">
      <c r="B124" s="13" t="s">
        <v>131</v>
      </c>
      <c r="C124" s="22">
        <v>150.80510510510518</v>
      </c>
      <c r="D124" s="22">
        <v>114.36666912502729</v>
      </c>
      <c r="E124" s="22">
        <v>493.55000000000024</v>
      </c>
      <c r="F124" s="22">
        <v>558.05555555555588</v>
      </c>
      <c r="G124" s="22">
        <v>1097.7887152777782</v>
      </c>
      <c r="H124" s="22">
        <v>848.48454861111156</v>
      </c>
      <c r="I124" s="22">
        <v>0</v>
      </c>
      <c r="J124" s="22">
        <v>0</v>
      </c>
      <c r="K124" s="22">
        <v>1043.6846987873382</v>
      </c>
      <c r="L124" s="22">
        <v>1202.0187165143864</v>
      </c>
      <c r="M124" s="22">
        <v>2785.8285191702216</v>
      </c>
      <c r="N124" s="22">
        <v>2722.9254898060813</v>
      </c>
    </row>
    <row r="125" spans="2:14" x14ac:dyDescent="0.2">
      <c r="B125" s="13" t="s">
        <v>132</v>
      </c>
      <c r="C125" s="22">
        <v>95.533625730994189</v>
      </c>
      <c r="D125" s="22">
        <v>81.777777777777814</v>
      </c>
      <c r="E125" s="22">
        <v>537.80555555555588</v>
      </c>
      <c r="F125" s="22">
        <v>673.0888888888893</v>
      </c>
      <c r="G125" s="22">
        <v>992.51093750000052</v>
      </c>
      <c r="H125" s="22">
        <v>716.47690972222256</v>
      </c>
      <c r="I125" s="22">
        <v>1086.0967777777785</v>
      </c>
      <c r="J125" s="22">
        <v>1443.1146111111118</v>
      </c>
      <c r="K125" s="22">
        <v>0</v>
      </c>
      <c r="L125" s="22">
        <v>0</v>
      </c>
      <c r="M125" s="22">
        <v>2711.9468965643287</v>
      </c>
      <c r="N125" s="22">
        <v>2914.4581875000008</v>
      </c>
    </row>
    <row r="126" spans="2:14" x14ac:dyDescent="0.2">
      <c r="B126" s="13" t="s">
        <v>133</v>
      </c>
      <c r="C126" s="22">
        <v>71.865615615615653</v>
      </c>
      <c r="D126" s="22">
        <v>70.694446563720589</v>
      </c>
      <c r="E126" s="22">
        <v>305.17777777777798</v>
      </c>
      <c r="F126" s="22">
        <v>398.45000000000022</v>
      </c>
      <c r="G126" s="22">
        <v>1056.642881944445</v>
      </c>
      <c r="H126" s="22">
        <v>850.54357638888939</v>
      </c>
      <c r="I126" s="22">
        <v>0</v>
      </c>
      <c r="J126" s="22">
        <v>0</v>
      </c>
      <c r="K126" s="22">
        <v>1043.6846987873382</v>
      </c>
      <c r="L126" s="22">
        <v>1202.0187165143864</v>
      </c>
      <c r="M126" s="22">
        <v>2477.3709741251769</v>
      </c>
      <c r="N126" s="22">
        <v>2521.7067394669966</v>
      </c>
    </row>
    <row r="127" spans="2:14" x14ac:dyDescent="0.2">
      <c r="B127" s="13" t="s">
        <v>134</v>
      </c>
      <c r="C127" s="22">
        <v>50.836336336336359</v>
      </c>
      <c r="D127" s="22">
        <v>67.777776718139478</v>
      </c>
      <c r="E127" s="22">
        <v>458.46111111111128</v>
      </c>
      <c r="F127" s="22">
        <v>566.47777777777799</v>
      </c>
      <c r="G127" s="22">
        <v>1088.8095486111117</v>
      </c>
      <c r="H127" s="22">
        <v>863.93255416666705</v>
      </c>
      <c r="I127" s="22">
        <v>1110.2861111111117</v>
      </c>
      <c r="J127" s="22">
        <v>1198.154722222223</v>
      </c>
      <c r="K127" s="22">
        <v>0</v>
      </c>
      <c r="L127" s="22">
        <v>0</v>
      </c>
      <c r="M127" s="22">
        <v>2708.3931071696707</v>
      </c>
      <c r="N127" s="22">
        <v>2696.3428308848079</v>
      </c>
    </row>
    <row r="128" spans="2:14" x14ac:dyDescent="0.2">
      <c r="B128" s="13" t="s">
        <v>135</v>
      </c>
      <c r="C128" s="22">
        <v>94.074774774774824</v>
      </c>
      <c r="D128" s="22">
        <v>85.288890202840051</v>
      </c>
      <c r="E128" s="22">
        <v>429.57222222222236</v>
      </c>
      <c r="F128" s="22">
        <v>524.20555555555586</v>
      </c>
      <c r="G128" s="22">
        <v>1097.7887152777782</v>
      </c>
      <c r="H128" s="22">
        <v>848.48454861111156</v>
      </c>
      <c r="I128" s="22">
        <v>1019.3167989417994</v>
      </c>
      <c r="J128" s="22">
        <v>1258.592923280424</v>
      </c>
      <c r="K128" s="22">
        <v>0</v>
      </c>
      <c r="L128" s="22">
        <v>0</v>
      </c>
      <c r="M128" s="22">
        <v>2640.7525112165754</v>
      </c>
      <c r="N128" s="22">
        <v>2716.5719176499315</v>
      </c>
    </row>
    <row r="129" spans="1:15" x14ac:dyDescent="0.2">
      <c r="B129" s="13" t="s">
        <v>136</v>
      </c>
      <c r="C129" s="22">
        <v>129.73012675296661</v>
      </c>
      <c r="D129" s="22">
        <v>110.58888965182841</v>
      </c>
      <c r="E129" s="22">
        <v>507.02222222222241</v>
      </c>
      <c r="F129" s="22">
        <v>638.13333333333367</v>
      </c>
      <c r="G129" s="22">
        <v>1003.5595486111115</v>
      </c>
      <c r="H129" s="22">
        <v>803.91684027777819</v>
      </c>
      <c r="I129" s="22">
        <v>1218.1623888888894</v>
      </c>
      <c r="J129" s="22">
        <v>1499.1382222222228</v>
      </c>
      <c r="K129" s="22">
        <v>0</v>
      </c>
      <c r="L129" s="22">
        <v>0</v>
      </c>
      <c r="M129" s="22">
        <v>2858.4742864751902</v>
      </c>
      <c r="N129" s="22">
        <v>3051.7772854851628</v>
      </c>
    </row>
    <row r="130" spans="1:15" x14ac:dyDescent="0.2">
      <c r="B130" s="13" t="s">
        <v>137</v>
      </c>
      <c r="C130" s="22">
        <v>79.832955771305322</v>
      </c>
      <c r="D130" s="22">
        <v>83.494446012708934</v>
      </c>
      <c r="E130" s="22">
        <v>427.03888888888918</v>
      </c>
      <c r="F130" s="22">
        <v>436.01111111111135</v>
      </c>
      <c r="G130" s="22">
        <v>1045.6567708333339</v>
      </c>
      <c r="H130" s="22">
        <v>759.57795138888923</v>
      </c>
      <c r="I130" s="22">
        <v>1205.4565555555562</v>
      </c>
      <c r="J130" s="22">
        <v>1501.0682222222231</v>
      </c>
      <c r="K130" s="22">
        <v>0</v>
      </c>
      <c r="L130" s="22">
        <v>0</v>
      </c>
      <c r="M130" s="22">
        <v>2757.9851710490843</v>
      </c>
      <c r="N130" s="22">
        <v>2780.1517307349327</v>
      </c>
    </row>
    <row r="131" spans="1:15" x14ac:dyDescent="0.2">
      <c r="B131" s="13" t="s">
        <v>138</v>
      </c>
      <c r="C131" s="22">
        <v>127.89316816816823</v>
      </c>
      <c r="D131" s="22">
        <v>166.14999771118173</v>
      </c>
      <c r="E131" s="22">
        <v>489.10000000000019</v>
      </c>
      <c r="F131" s="22">
        <v>515.31666666666695</v>
      </c>
      <c r="G131" s="22">
        <v>1088.8095486111117</v>
      </c>
      <c r="H131" s="22">
        <v>863.93253750000042</v>
      </c>
      <c r="I131" s="22">
        <v>1205.4565555555562</v>
      </c>
      <c r="J131" s="22">
        <v>1501.0682222222231</v>
      </c>
      <c r="K131" s="22">
        <v>0</v>
      </c>
      <c r="L131" s="22">
        <v>0</v>
      </c>
      <c r="M131" s="22">
        <v>2911.2592723348357</v>
      </c>
      <c r="N131" s="22">
        <v>3046.4674241000721</v>
      </c>
    </row>
    <row r="132" spans="1:15" x14ac:dyDescent="0.2">
      <c r="B132" s="13" t="s">
        <v>139</v>
      </c>
      <c r="C132" s="22">
        <v>127.89316816816823</v>
      </c>
      <c r="D132" s="22">
        <v>166.14999771118173</v>
      </c>
      <c r="E132" s="22">
        <v>478.48333333333358</v>
      </c>
      <c r="F132" s="22">
        <v>567.02777777777806</v>
      </c>
      <c r="G132" s="22">
        <v>1088.8095486111117</v>
      </c>
      <c r="H132" s="22">
        <v>863.93254305555593</v>
      </c>
      <c r="I132" s="22">
        <v>1205.4565555555562</v>
      </c>
      <c r="J132" s="22">
        <v>1501.0682222222231</v>
      </c>
      <c r="K132" s="22">
        <v>0</v>
      </c>
      <c r="L132" s="22">
        <v>0</v>
      </c>
      <c r="M132" s="22">
        <v>2900.6426056681698</v>
      </c>
      <c r="N132" s="22">
        <v>3098.1785407667394</v>
      </c>
    </row>
    <row r="133" spans="1:15" x14ac:dyDescent="0.2">
      <c r="B133" s="13" t="s">
        <v>140</v>
      </c>
      <c r="C133" s="22">
        <v>35.33333333333335</v>
      </c>
      <c r="D133" s="22">
        <v>51.805555555555578</v>
      </c>
      <c r="E133" s="22">
        <v>352.30000000000018</v>
      </c>
      <c r="F133" s="22">
        <v>392.65555555555574</v>
      </c>
      <c r="G133" s="22">
        <v>1097.7887152777782</v>
      </c>
      <c r="H133" s="22">
        <v>848.48454861111156</v>
      </c>
      <c r="I133" s="22">
        <v>1166.8780000000006</v>
      </c>
      <c r="J133" s="22">
        <v>1176.7102777777784</v>
      </c>
      <c r="K133" s="22">
        <v>0</v>
      </c>
      <c r="L133" s="22">
        <v>0</v>
      </c>
      <c r="M133" s="22">
        <v>2652.3000486111123</v>
      </c>
      <c r="N133" s="22">
        <v>2469.6559375000011</v>
      </c>
    </row>
    <row r="134" spans="1:15" x14ac:dyDescent="0.2">
      <c r="B134" s="13" t="s">
        <v>141</v>
      </c>
      <c r="C134" s="22">
        <v>80.149114904378109</v>
      </c>
      <c r="D134" s="22">
        <v>91.722223493787837</v>
      </c>
      <c r="E134" s="22">
        <v>313.80000000000018</v>
      </c>
      <c r="F134" s="22">
        <v>360.05555555555571</v>
      </c>
      <c r="G134" s="22">
        <v>1088.8095486111117</v>
      </c>
      <c r="H134" s="22">
        <v>863.93255972222278</v>
      </c>
      <c r="I134" s="22">
        <v>1110.2861111111117</v>
      </c>
      <c r="J134" s="22">
        <v>1198.154722222223</v>
      </c>
      <c r="K134" s="22">
        <v>0</v>
      </c>
      <c r="L134" s="22">
        <v>0</v>
      </c>
      <c r="M134" s="22">
        <v>2593.0447746266013</v>
      </c>
      <c r="N134" s="22">
        <v>2513.865060993789</v>
      </c>
    </row>
    <row r="135" spans="1:15" x14ac:dyDescent="0.2">
      <c r="B135" s="13" t="s">
        <v>142</v>
      </c>
      <c r="C135" s="22">
        <v>89.719219219219269</v>
      </c>
      <c r="D135" s="22">
        <v>105.22222518920894</v>
      </c>
      <c r="E135" s="22">
        <v>361.20000000000022</v>
      </c>
      <c r="F135" s="22">
        <v>456.73888888888905</v>
      </c>
      <c r="G135" s="22">
        <v>1000.1970486111117</v>
      </c>
      <c r="H135" s="22">
        <v>739.93559027777826</v>
      </c>
      <c r="I135" s="22">
        <v>983.59233333333384</v>
      </c>
      <c r="J135" s="22">
        <v>1021.8492222222226</v>
      </c>
      <c r="K135" s="22">
        <v>0</v>
      </c>
      <c r="L135" s="22">
        <v>0</v>
      </c>
      <c r="M135" s="22">
        <v>2434.7086011636643</v>
      </c>
      <c r="N135" s="22">
        <v>2323.7459265780985</v>
      </c>
    </row>
    <row r="136" spans="1:15" x14ac:dyDescent="0.2">
      <c r="B136" s="13" t="s">
        <v>143</v>
      </c>
      <c r="C136" s="22">
        <v>59.988011695906472</v>
      </c>
      <c r="D136" s="22">
        <v>60.283333333333367</v>
      </c>
      <c r="E136" s="22">
        <v>335.01111111111129</v>
      </c>
      <c r="F136" s="22">
        <v>412.62777777777796</v>
      </c>
      <c r="G136" s="22">
        <v>992.51093750000052</v>
      </c>
      <c r="H136" s="22">
        <v>716.47690972222256</v>
      </c>
      <c r="I136" s="22">
        <v>951.14688888888941</v>
      </c>
      <c r="J136" s="22">
        <v>1000.2332222222229</v>
      </c>
      <c r="K136" s="22">
        <v>0</v>
      </c>
      <c r="L136" s="22">
        <v>0</v>
      </c>
      <c r="M136" s="22">
        <v>2338.6569491959076</v>
      </c>
      <c r="N136" s="22">
        <v>2189.6212430555565</v>
      </c>
    </row>
    <row r="137" spans="1:15" x14ac:dyDescent="0.2">
      <c r="B137" s="13" t="s">
        <v>144</v>
      </c>
      <c r="C137" s="22">
        <v>75.545321637426937</v>
      </c>
      <c r="D137" s="22">
        <v>78.6666666666667</v>
      </c>
      <c r="E137" s="22">
        <v>307.60555555555572</v>
      </c>
      <c r="F137" s="22">
        <v>311.50000000000017</v>
      </c>
      <c r="G137" s="22">
        <v>980.14288194444487</v>
      </c>
      <c r="H137" s="22">
        <v>691.7470486111115</v>
      </c>
      <c r="I137" s="22">
        <v>961.14000000000033</v>
      </c>
      <c r="J137" s="22">
        <v>1034.7051666666671</v>
      </c>
      <c r="K137" s="22">
        <v>0</v>
      </c>
      <c r="L137" s="22">
        <v>0</v>
      </c>
      <c r="M137" s="22">
        <v>2324.4337591374274</v>
      </c>
      <c r="N137" s="22">
        <v>2116.6188819444455</v>
      </c>
    </row>
    <row r="138" spans="1:15" x14ac:dyDescent="0.2">
      <c r="B138" s="13" t="s">
        <v>145</v>
      </c>
      <c r="C138" s="22">
        <v>127.89316816816823</v>
      </c>
      <c r="D138" s="22">
        <v>166.14999771118173</v>
      </c>
      <c r="E138" s="22">
        <v>483.14444444444462</v>
      </c>
      <c r="F138" s="22">
        <v>618.46111111111134</v>
      </c>
      <c r="G138" s="22">
        <v>1088.8095486111117</v>
      </c>
      <c r="H138" s="22">
        <v>863.9325319444448</v>
      </c>
      <c r="I138" s="22">
        <v>1110.2861111111117</v>
      </c>
      <c r="J138" s="22">
        <v>1198.154722222223</v>
      </c>
      <c r="K138" s="22">
        <v>0</v>
      </c>
      <c r="L138" s="22">
        <v>0</v>
      </c>
      <c r="M138" s="22">
        <v>2810.1332723348364</v>
      </c>
      <c r="N138" s="22">
        <v>2846.6983629889605</v>
      </c>
    </row>
    <row r="139" spans="1:15" x14ac:dyDescent="0.2">
      <c r="B139" s="13" t="s">
        <v>146</v>
      </c>
      <c r="C139" s="22">
        <v>101.2305555555556</v>
      </c>
      <c r="D139" s="22">
        <v>89.566665225558936</v>
      </c>
      <c r="E139" s="22">
        <v>552.92361111111143</v>
      </c>
      <c r="F139" s="22">
        <v>619.40972222222251</v>
      </c>
      <c r="G139" s="22">
        <v>1042.4810763888893</v>
      </c>
      <c r="H139" s="22">
        <v>741.31857638888926</v>
      </c>
      <c r="I139" s="22">
        <v>927.22561111111145</v>
      </c>
      <c r="J139" s="22">
        <v>1141.670055555556</v>
      </c>
      <c r="K139" s="22">
        <v>0</v>
      </c>
      <c r="L139" s="22">
        <v>0</v>
      </c>
      <c r="M139" s="22">
        <v>2623.8608541666677</v>
      </c>
      <c r="N139" s="22">
        <v>2591.9650193922266</v>
      </c>
    </row>
    <row r="140" spans="1:15" x14ac:dyDescent="0.2">
      <c r="B140" s="13" t="s">
        <v>147</v>
      </c>
      <c r="C140" s="22">
        <v>85.334234234234273</v>
      </c>
      <c r="D140" s="22">
        <v>92.255338033040616</v>
      </c>
      <c r="E140" s="22">
        <v>334.78333333333353</v>
      </c>
      <c r="F140" s="22">
        <v>472.82222222222248</v>
      </c>
      <c r="G140" s="22">
        <v>976.30260416666715</v>
      </c>
      <c r="H140" s="22">
        <v>721.30225694444482</v>
      </c>
      <c r="I140" s="22">
        <v>996.05155555555609</v>
      </c>
      <c r="J140" s="22">
        <v>1129.0071111111117</v>
      </c>
      <c r="K140" s="22">
        <v>0</v>
      </c>
      <c r="L140" s="22">
        <v>0</v>
      </c>
      <c r="M140" s="22">
        <v>2392.471727289791</v>
      </c>
      <c r="N140" s="22">
        <v>2415.3869283108197</v>
      </c>
    </row>
    <row r="141" spans="1:15" x14ac:dyDescent="0.2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</row>
    <row r="142" spans="1:15" x14ac:dyDescent="0.2">
      <c r="A142" s="14" t="s">
        <v>148</v>
      </c>
      <c r="B142" s="13" t="s">
        <v>149</v>
      </c>
      <c r="C142" s="22">
        <v>137.28915857605185</v>
      </c>
      <c r="D142" s="22">
        <v>151.0222222222223</v>
      </c>
      <c r="E142" s="22">
        <v>533.91666666666697</v>
      </c>
      <c r="F142" s="22">
        <v>612.66111111111138</v>
      </c>
      <c r="G142" s="22">
        <v>1097.7887152777782</v>
      </c>
      <c r="H142" s="22">
        <v>848.48454861111156</v>
      </c>
      <c r="I142" s="22">
        <v>0</v>
      </c>
      <c r="J142" s="22">
        <v>0</v>
      </c>
      <c r="K142" s="22">
        <v>1043.6846987873382</v>
      </c>
      <c r="L142" s="22">
        <v>1202.0187165143864</v>
      </c>
      <c r="M142" s="22">
        <v>2812.6792393078354</v>
      </c>
      <c r="N142" s="22">
        <v>2814.1865984588317</v>
      </c>
    </row>
    <row r="143" spans="1:15" x14ac:dyDescent="0.2">
      <c r="B143" s="13" t="s">
        <v>150</v>
      </c>
      <c r="C143" s="22">
        <v>175.15555555555565</v>
      </c>
      <c r="D143" s="22">
        <v>132.53333833482563</v>
      </c>
      <c r="E143" s="22">
        <v>253.77777777777791</v>
      </c>
      <c r="F143" s="22">
        <v>337.33333333333348</v>
      </c>
      <c r="G143" s="22">
        <v>951.51788194444498</v>
      </c>
      <c r="H143" s="22">
        <v>651.81649305555595</v>
      </c>
      <c r="I143" s="22">
        <v>942.9980000000005</v>
      </c>
      <c r="J143" s="22">
        <v>985.56522222222259</v>
      </c>
      <c r="K143" s="22">
        <v>0</v>
      </c>
      <c r="L143" s="22">
        <v>0</v>
      </c>
      <c r="M143" s="22">
        <v>2323.4492152777793</v>
      </c>
      <c r="N143" s="22">
        <v>2107.2483869459379</v>
      </c>
    </row>
    <row r="144" spans="1:15" x14ac:dyDescent="0.2">
      <c r="B144" s="13" t="s">
        <v>151</v>
      </c>
      <c r="C144" s="22">
        <v>157.2265232974911</v>
      </c>
      <c r="D144" s="22">
        <v>113.66666158040393</v>
      </c>
      <c r="E144" s="22">
        <v>388.11111111111131</v>
      </c>
      <c r="F144" s="22">
        <v>443.83333333333354</v>
      </c>
      <c r="G144" s="22">
        <v>1071.8449652777783</v>
      </c>
      <c r="H144" s="22">
        <v>783.10121527777812</v>
      </c>
      <c r="I144" s="22">
        <v>0</v>
      </c>
      <c r="J144" s="22">
        <v>0</v>
      </c>
      <c r="K144" s="22">
        <v>1043.6846987873382</v>
      </c>
      <c r="L144" s="22">
        <v>1202.0187165143864</v>
      </c>
      <c r="M144" s="22">
        <v>2660.8672984737191</v>
      </c>
      <c r="N144" s="22">
        <v>2542.6199267059019</v>
      </c>
    </row>
    <row r="145" spans="1:15" x14ac:dyDescent="0.2">
      <c r="B145" s="13" t="s">
        <v>152</v>
      </c>
      <c r="C145" s="22">
        <v>105.67912912912918</v>
      </c>
      <c r="D145" s="22">
        <v>141.9272222222223</v>
      </c>
      <c r="E145" s="22">
        <v>471.50000000000023</v>
      </c>
      <c r="F145" s="22">
        <v>537.32777777777801</v>
      </c>
      <c r="G145" s="22">
        <v>972.52482638888944</v>
      </c>
      <c r="H145" s="22">
        <v>693.19461805555591</v>
      </c>
      <c r="I145" s="22">
        <v>1010.1512777777784</v>
      </c>
      <c r="J145" s="22">
        <v>1206.850444444445</v>
      </c>
      <c r="K145" s="22">
        <v>0</v>
      </c>
      <c r="L145" s="22">
        <v>0</v>
      </c>
      <c r="M145" s="22">
        <v>2559.8552332957975</v>
      </c>
      <c r="N145" s="22">
        <v>2579.3000625000009</v>
      </c>
    </row>
    <row r="146" spans="1:15" x14ac:dyDescent="0.2">
      <c r="B146" s="13" t="s">
        <v>153</v>
      </c>
      <c r="C146" s="22">
        <v>106.38168168168174</v>
      </c>
      <c r="D146" s="22">
        <v>143.79055555555564</v>
      </c>
      <c r="E146" s="22">
        <v>492.16666666666691</v>
      </c>
      <c r="F146" s="22">
        <v>551.21666666666692</v>
      </c>
      <c r="G146" s="22">
        <v>908.21145833333401</v>
      </c>
      <c r="H146" s="22">
        <v>700.47881944444487</v>
      </c>
      <c r="I146" s="22">
        <v>1022.6212222222229</v>
      </c>
      <c r="J146" s="22">
        <v>1143.2247777777784</v>
      </c>
      <c r="K146" s="22">
        <v>0</v>
      </c>
      <c r="L146" s="22">
        <v>0</v>
      </c>
      <c r="M146" s="22">
        <v>2529.3810289039052</v>
      </c>
      <c r="N146" s="22">
        <v>2538.7108194444459</v>
      </c>
    </row>
    <row r="147" spans="1:15" x14ac:dyDescent="0.2">
      <c r="B147" s="13" t="s">
        <v>154</v>
      </c>
      <c r="C147" s="22">
        <v>71.143243243243276</v>
      </c>
      <c r="D147" s="22">
        <v>87.972222222222271</v>
      </c>
      <c r="E147" s="22">
        <v>478.88888888888914</v>
      </c>
      <c r="F147" s="22">
        <v>503.15555555555579</v>
      </c>
      <c r="G147" s="22">
        <v>1018.3503472222229</v>
      </c>
      <c r="H147" s="22">
        <v>805.99409722222254</v>
      </c>
      <c r="I147" s="22">
        <v>1068.3943888888896</v>
      </c>
      <c r="J147" s="22">
        <v>1288.7253333333342</v>
      </c>
      <c r="K147" s="22">
        <v>0</v>
      </c>
      <c r="L147" s="22">
        <v>0</v>
      </c>
      <c r="M147" s="22">
        <v>2636.7768682432447</v>
      </c>
      <c r="N147" s="22">
        <v>2685.8472083333349</v>
      </c>
    </row>
    <row r="148" spans="1:15" x14ac:dyDescent="0.2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</row>
    <row r="149" spans="1:15" x14ac:dyDescent="0.2">
      <c r="A149" s="14" t="s">
        <v>155</v>
      </c>
      <c r="B149" s="13" t="s">
        <v>156</v>
      </c>
      <c r="C149" s="22">
        <v>124.20187687687694</v>
      </c>
      <c r="D149" s="22">
        <v>112.61388990614172</v>
      </c>
      <c r="E149" s="22">
        <v>574.07777777777812</v>
      </c>
      <c r="F149" s="22">
        <v>697.73333333333369</v>
      </c>
      <c r="G149" s="22">
        <v>935.85729166666727</v>
      </c>
      <c r="H149" s="22">
        <v>689.93020833333367</v>
      </c>
      <c r="I149" s="22">
        <v>1253.2348850000005</v>
      </c>
      <c r="J149" s="22">
        <v>1514.4173888888897</v>
      </c>
      <c r="K149" s="22">
        <v>0</v>
      </c>
      <c r="L149" s="22">
        <v>0</v>
      </c>
      <c r="M149" s="22">
        <v>2887.371831321323</v>
      </c>
      <c r="N149" s="22">
        <v>3014.6948204616983</v>
      </c>
    </row>
    <row r="150" spans="1:15" x14ac:dyDescent="0.2">
      <c r="B150" s="13" t="s">
        <v>157</v>
      </c>
      <c r="C150" s="22">
        <v>81.711936936936979</v>
      </c>
      <c r="D150" s="22">
        <v>83.236111111111157</v>
      </c>
      <c r="E150" s="22">
        <v>478.61111111111137</v>
      </c>
      <c r="F150" s="22">
        <v>488.54444444444471</v>
      </c>
      <c r="G150" s="22">
        <v>886.52520833333404</v>
      </c>
      <c r="H150" s="22">
        <v>661.60833333333369</v>
      </c>
      <c r="I150" s="22">
        <v>929.28427777777824</v>
      </c>
      <c r="J150" s="22">
        <v>1012.3386111111116</v>
      </c>
      <c r="K150" s="22">
        <v>0</v>
      </c>
      <c r="L150" s="22">
        <v>0</v>
      </c>
      <c r="M150" s="22">
        <v>2376.1325341591605</v>
      </c>
      <c r="N150" s="22">
        <v>2245.7275000000013</v>
      </c>
    </row>
    <row r="151" spans="1:15" x14ac:dyDescent="0.2">
      <c r="B151" s="13" t="s">
        <v>158</v>
      </c>
      <c r="C151" s="22">
        <v>209.91703703703715</v>
      </c>
      <c r="D151" s="22">
        <v>230.82222408718567</v>
      </c>
      <c r="E151" s="22">
        <v>557.30555555555577</v>
      </c>
      <c r="F151" s="22">
        <v>596.30555555555577</v>
      </c>
      <c r="G151" s="22">
        <v>935.16284722222292</v>
      </c>
      <c r="H151" s="22">
        <v>641.75659722222258</v>
      </c>
      <c r="I151" s="22">
        <v>0</v>
      </c>
      <c r="J151" s="22">
        <v>0</v>
      </c>
      <c r="K151" s="22">
        <v>1043.6846987873382</v>
      </c>
      <c r="L151" s="22">
        <v>1202.0187165143864</v>
      </c>
      <c r="M151" s="22">
        <v>2746.0701386021537</v>
      </c>
      <c r="N151" s="22">
        <v>2670.9030933793506</v>
      </c>
    </row>
    <row r="152" spans="1:15" x14ac:dyDescent="0.2">
      <c r="B152" s="13" t="s">
        <v>159</v>
      </c>
      <c r="C152" s="22">
        <v>123.35045045045051</v>
      </c>
      <c r="D152" s="22">
        <v>138.93889321221229</v>
      </c>
      <c r="E152" s="22">
        <v>475.58333333333354</v>
      </c>
      <c r="F152" s="22">
        <v>546.44444444444468</v>
      </c>
      <c r="G152" s="22">
        <v>929.64895833333401</v>
      </c>
      <c r="H152" s="22">
        <v>716.29131944444487</v>
      </c>
      <c r="I152" s="22">
        <v>821.38655555555579</v>
      </c>
      <c r="J152" s="22">
        <v>858.71061111111158</v>
      </c>
      <c r="K152" s="22">
        <v>0</v>
      </c>
      <c r="L152" s="22">
        <v>0</v>
      </c>
      <c r="M152" s="22">
        <v>2349.9692976726742</v>
      </c>
      <c r="N152" s="22">
        <v>2260.3852682122138</v>
      </c>
    </row>
    <row r="153" spans="1:15" x14ac:dyDescent="0.2">
      <c r="B153" s="13" t="s">
        <v>160</v>
      </c>
      <c r="C153" s="22">
        <v>125.21741741741748</v>
      </c>
      <c r="D153" s="22">
        <v>139.52777650621229</v>
      </c>
      <c r="E153" s="22">
        <v>921.82222222222265</v>
      </c>
      <c r="F153" s="22">
        <v>981.73888888888939</v>
      </c>
      <c r="G153" s="22">
        <v>935.16284722222292</v>
      </c>
      <c r="H153" s="22">
        <v>641.75659722222258</v>
      </c>
      <c r="I153" s="22">
        <v>0</v>
      </c>
      <c r="J153" s="22">
        <v>0</v>
      </c>
      <c r="K153" s="22">
        <v>1043.6846987873382</v>
      </c>
      <c r="L153" s="22">
        <v>1202.0187165143864</v>
      </c>
      <c r="M153" s="22">
        <v>3025.887185649201</v>
      </c>
      <c r="N153" s="22">
        <v>2965.0419791317104</v>
      </c>
    </row>
    <row r="154" spans="1:15" x14ac:dyDescent="0.2">
      <c r="B154" s="13" t="s">
        <v>161</v>
      </c>
      <c r="C154" s="22">
        <v>145.36846846846854</v>
      </c>
      <c r="D154" s="22">
        <v>203.7222120496962</v>
      </c>
      <c r="E154" s="22">
        <v>529.26866666666695</v>
      </c>
      <c r="F154" s="22">
        <v>615.75000000000034</v>
      </c>
      <c r="G154" s="22">
        <v>935.16284722222292</v>
      </c>
      <c r="H154" s="22">
        <v>641.75659722222258</v>
      </c>
      <c r="I154" s="22">
        <v>1210.5174444444451</v>
      </c>
      <c r="J154" s="22">
        <v>1408.6426666666673</v>
      </c>
      <c r="K154" s="22">
        <v>0</v>
      </c>
      <c r="L154" s="22">
        <v>0</v>
      </c>
      <c r="M154" s="22">
        <v>2820.3174268018033</v>
      </c>
      <c r="N154" s="22">
        <v>2869.8714759385862</v>
      </c>
    </row>
    <row r="155" spans="1:15" x14ac:dyDescent="0.2">
      <c r="B155" s="13" t="s">
        <v>162</v>
      </c>
      <c r="C155" s="22">
        <v>131.84595959595967</v>
      </c>
      <c r="D155" s="22">
        <v>126.60555309719506</v>
      </c>
      <c r="E155" s="22">
        <v>630.08333333333371</v>
      </c>
      <c r="F155" s="22">
        <v>706.055555555556</v>
      </c>
      <c r="G155" s="22">
        <v>935.16284722222292</v>
      </c>
      <c r="H155" s="22">
        <v>641.75659722222258</v>
      </c>
      <c r="I155" s="22">
        <v>0</v>
      </c>
      <c r="J155" s="22">
        <v>0</v>
      </c>
      <c r="K155" s="22">
        <v>1043.6846987873382</v>
      </c>
      <c r="L155" s="22">
        <v>1202.0187165143864</v>
      </c>
      <c r="M155" s="22">
        <v>2740.7768389388543</v>
      </c>
      <c r="N155" s="22">
        <v>2676.4364223893599</v>
      </c>
    </row>
    <row r="156" spans="1:15" x14ac:dyDescent="0.2">
      <c r="B156" s="13" t="s">
        <v>163</v>
      </c>
      <c r="C156" s="22">
        <v>128.95286195286201</v>
      </c>
      <c r="D156" s="22">
        <v>126.68889363606785</v>
      </c>
      <c r="E156" s="22">
        <v>706.38888888888926</v>
      </c>
      <c r="F156" s="22">
        <v>840.88888888888948</v>
      </c>
      <c r="G156" s="22">
        <v>935.16284722222292</v>
      </c>
      <c r="H156" s="22">
        <v>641.75659722222258</v>
      </c>
      <c r="I156" s="22">
        <v>1112.7522222222228</v>
      </c>
      <c r="J156" s="22">
        <v>1246.2010000000007</v>
      </c>
      <c r="K156" s="22">
        <v>0</v>
      </c>
      <c r="L156" s="22">
        <v>0</v>
      </c>
      <c r="M156" s="22">
        <v>2883.2568202861967</v>
      </c>
      <c r="N156" s="22">
        <v>2855.5353797471803</v>
      </c>
    </row>
    <row r="157" spans="1:15" x14ac:dyDescent="0.2">
      <c r="B157" s="13" t="s">
        <v>164</v>
      </c>
      <c r="C157" s="22">
        <v>115.90993265993272</v>
      </c>
      <c r="D157" s="22">
        <v>112.07777659098338</v>
      </c>
      <c r="E157" s="22">
        <v>667.98333333333369</v>
      </c>
      <c r="F157" s="22">
        <v>714.76111111111152</v>
      </c>
      <c r="G157" s="22">
        <v>935.16284722222292</v>
      </c>
      <c r="H157" s="22">
        <v>641.75659722222258</v>
      </c>
      <c r="I157" s="22">
        <v>1096.4008333333338</v>
      </c>
      <c r="J157" s="22">
        <v>1400.0648888888893</v>
      </c>
      <c r="K157" s="22">
        <v>0</v>
      </c>
      <c r="L157" s="22">
        <v>0</v>
      </c>
      <c r="M157" s="22">
        <v>2815.4569465488235</v>
      </c>
      <c r="N157" s="22">
        <v>2868.6603738132067</v>
      </c>
    </row>
    <row r="158" spans="1:15" x14ac:dyDescent="0.2">
      <c r="B158" s="13" t="s">
        <v>165</v>
      </c>
      <c r="C158" s="22">
        <v>106.71418918918926</v>
      </c>
      <c r="D158" s="22">
        <v>94.739444444444473</v>
      </c>
      <c r="E158" s="22">
        <v>360.53888888888906</v>
      </c>
      <c r="F158" s="22">
        <v>409.73888888888911</v>
      </c>
      <c r="G158" s="22">
        <v>884.90746527777844</v>
      </c>
      <c r="H158" s="22">
        <v>655.53767361111147</v>
      </c>
      <c r="I158" s="22">
        <v>934.78477777777834</v>
      </c>
      <c r="J158" s="22">
        <v>1020.1015000000006</v>
      </c>
      <c r="K158" s="22">
        <v>0</v>
      </c>
      <c r="L158" s="22">
        <v>0</v>
      </c>
      <c r="M158" s="22">
        <v>2286.9453211336354</v>
      </c>
      <c r="N158" s="22">
        <v>2180.1175069444453</v>
      </c>
    </row>
    <row r="159" spans="1:15" x14ac:dyDescent="0.2">
      <c r="B159" s="13" t="s">
        <v>166</v>
      </c>
      <c r="C159" s="22">
        <v>118.08341631104794</v>
      </c>
      <c r="D159" s="22">
        <v>124.74999957614506</v>
      </c>
      <c r="E159" s="22">
        <v>340.42888888888905</v>
      </c>
      <c r="F159" s="22">
        <v>390.03333333333353</v>
      </c>
      <c r="G159" s="22">
        <v>790.03784722222281</v>
      </c>
      <c r="H159" s="22">
        <v>559.69409722222247</v>
      </c>
      <c r="I159" s="22">
        <v>952.69088888888928</v>
      </c>
      <c r="J159" s="22">
        <v>1023.3717777777784</v>
      </c>
      <c r="K159" s="22">
        <v>0</v>
      </c>
      <c r="L159" s="22">
        <v>0</v>
      </c>
      <c r="M159" s="22">
        <v>2201.2410413110488</v>
      </c>
      <c r="N159" s="22">
        <v>2097.8492079094799</v>
      </c>
    </row>
    <row r="160" spans="1:15" x14ac:dyDescent="0.2">
      <c r="B160" s="13" t="s">
        <v>167</v>
      </c>
      <c r="C160" s="22">
        <v>111.22100862998927</v>
      </c>
      <c r="D160" s="22">
        <v>111.05555428399005</v>
      </c>
      <c r="E160" s="22">
        <v>608.28333333333364</v>
      </c>
      <c r="F160" s="22">
        <v>673.20555555555586</v>
      </c>
      <c r="G160" s="22">
        <v>911.46493055555629</v>
      </c>
      <c r="H160" s="22">
        <v>700.88506944444487</v>
      </c>
      <c r="I160" s="22">
        <v>1048.7405555555561</v>
      </c>
      <c r="J160" s="22">
        <v>1184.6125555555561</v>
      </c>
      <c r="K160" s="22">
        <v>0</v>
      </c>
      <c r="L160" s="22">
        <v>0</v>
      </c>
      <c r="M160" s="22">
        <v>2679.7098280744353</v>
      </c>
      <c r="N160" s="22">
        <v>2669.7587348395468</v>
      </c>
    </row>
    <row r="161" spans="2:14" x14ac:dyDescent="0.2">
      <c r="B161" s="13" t="s">
        <v>168</v>
      </c>
      <c r="C161" s="22">
        <v>168.74234234234243</v>
      </c>
      <c r="D161" s="22">
        <v>149.58332909478062</v>
      </c>
      <c r="E161" s="22">
        <v>681.34444444444478</v>
      </c>
      <c r="F161" s="22">
        <v>808.02222222222247</v>
      </c>
      <c r="G161" s="22">
        <v>900.27743055555618</v>
      </c>
      <c r="H161" s="22">
        <v>691.0517361111115</v>
      </c>
      <c r="I161" s="22">
        <v>942.21527777777828</v>
      </c>
      <c r="J161" s="22">
        <v>942.21527777777828</v>
      </c>
      <c r="K161" s="22">
        <v>0</v>
      </c>
      <c r="L161" s="22">
        <v>0</v>
      </c>
      <c r="M161" s="22">
        <v>2692.5794951201215</v>
      </c>
      <c r="N161" s="22">
        <v>2590.8725652058929</v>
      </c>
    </row>
    <row r="162" spans="2:14" x14ac:dyDescent="0.2">
      <c r="B162" s="13" t="s">
        <v>169</v>
      </c>
      <c r="C162" s="22">
        <v>67.879824561403538</v>
      </c>
      <c r="D162" s="22">
        <v>69.688887066311139</v>
      </c>
      <c r="E162" s="22">
        <v>518.22222222222251</v>
      </c>
      <c r="F162" s="22">
        <v>604.72222222222251</v>
      </c>
      <c r="G162" s="22">
        <v>913.16979166666727</v>
      </c>
      <c r="H162" s="22">
        <v>667.24270833333367</v>
      </c>
      <c r="I162" s="22">
        <v>938.83777777777823</v>
      </c>
      <c r="J162" s="22">
        <v>1051.4318333333338</v>
      </c>
      <c r="K162" s="22">
        <v>0</v>
      </c>
      <c r="L162" s="22">
        <v>0</v>
      </c>
      <c r="M162" s="22">
        <v>2438.1096162280714</v>
      </c>
      <c r="N162" s="22">
        <v>2393.0856509552013</v>
      </c>
    </row>
    <row r="163" spans="2:14" x14ac:dyDescent="0.2">
      <c r="B163" s="13" t="s">
        <v>170</v>
      </c>
      <c r="C163" s="22">
        <v>91.40540540540546</v>
      </c>
      <c r="D163" s="22">
        <v>112.83333333333339</v>
      </c>
      <c r="E163" s="22">
        <v>709.9777777777781</v>
      </c>
      <c r="F163" s="22">
        <v>802.27777777777817</v>
      </c>
      <c r="G163" s="22">
        <v>935.16284722222292</v>
      </c>
      <c r="H163" s="22">
        <v>641.75659722222258</v>
      </c>
      <c r="I163" s="22">
        <v>0</v>
      </c>
      <c r="J163" s="22">
        <v>0</v>
      </c>
      <c r="K163" s="22">
        <v>1043.6846987873382</v>
      </c>
      <c r="L163" s="22">
        <v>1202.0187165143864</v>
      </c>
      <c r="M163" s="22">
        <v>2780.2307291927445</v>
      </c>
      <c r="N163" s="22">
        <v>2758.8864248477207</v>
      </c>
    </row>
    <row r="164" spans="2:14" x14ac:dyDescent="0.2">
      <c r="B164" s="13" t="s">
        <v>171</v>
      </c>
      <c r="C164" s="22">
        <v>156.93693693693703</v>
      </c>
      <c r="D164" s="22">
        <v>156.86666700575117</v>
      </c>
      <c r="E164" s="22">
        <v>483.54166666666691</v>
      </c>
      <c r="F164" s="22">
        <v>522.3000000000003</v>
      </c>
      <c r="G164" s="22">
        <v>929.64895833333401</v>
      </c>
      <c r="H164" s="22">
        <v>716.29131944444487</v>
      </c>
      <c r="I164" s="22">
        <v>1151.4380000000008</v>
      </c>
      <c r="J164" s="22">
        <v>1439.597722222223</v>
      </c>
      <c r="K164" s="22">
        <v>0</v>
      </c>
      <c r="L164" s="22">
        <v>0</v>
      </c>
      <c r="M164" s="22">
        <v>2721.5655619369386</v>
      </c>
      <c r="N164" s="22">
        <v>2835.0557086724189</v>
      </c>
    </row>
    <row r="165" spans="2:14" x14ac:dyDescent="0.2">
      <c r="B165" s="13" t="s">
        <v>172</v>
      </c>
      <c r="C165" s="22">
        <v>131.64983164983173</v>
      </c>
      <c r="D165" s="22">
        <v>147.65000000000009</v>
      </c>
      <c r="E165" s="22">
        <v>680.5833333333336</v>
      </c>
      <c r="F165" s="22">
        <v>735.00000000000045</v>
      </c>
      <c r="G165" s="22">
        <v>929.64895833333401</v>
      </c>
      <c r="H165" s="22">
        <v>716.29131944444487</v>
      </c>
      <c r="I165" s="22">
        <v>0</v>
      </c>
      <c r="J165" s="22">
        <v>0</v>
      </c>
      <c r="K165" s="22">
        <v>1043.6846987873382</v>
      </c>
      <c r="L165" s="22">
        <v>1202.0187165143864</v>
      </c>
      <c r="M165" s="22">
        <v>2785.5668221038377</v>
      </c>
      <c r="N165" s="22">
        <v>2800.9600359588317</v>
      </c>
    </row>
    <row r="166" spans="2:14" x14ac:dyDescent="0.2">
      <c r="B166" s="13" t="s">
        <v>173</v>
      </c>
      <c r="C166" s="22">
        <v>110.7555555555556</v>
      </c>
      <c r="D166" s="22">
        <v>115.44444825914172</v>
      </c>
      <c r="E166" s="22">
        <v>465.14444444444467</v>
      </c>
      <c r="F166" s="22">
        <v>502.38888888888914</v>
      </c>
      <c r="G166" s="22">
        <v>932.67673611111161</v>
      </c>
      <c r="H166" s="22">
        <v>713.46493055555584</v>
      </c>
      <c r="I166" s="22">
        <v>1017.6250000000006</v>
      </c>
      <c r="J166" s="22">
        <v>989.75000000000045</v>
      </c>
      <c r="K166" s="22">
        <v>0</v>
      </c>
      <c r="L166" s="22">
        <v>0</v>
      </c>
      <c r="M166" s="22">
        <v>2526.2017361111125</v>
      </c>
      <c r="N166" s="22">
        <v>2321.0482677035875</v>
      </c>
    </row>
    <row r="167" spans="2:14" x14ac:dyDescent="0.2">
      <c r="B167" s="13" t="s">
        <v>174</v>
      </c>
      <c r="C167" s="22">
        <v>94.426801801801844</v>
      </c>
      <c r="D167" s="22">
        <v>105.22777777777782</v>
      </c>
      <c r="E167" s="22">
        <v>428.37222222222243</v>
      </c>
      <c r="F167" s="22">
        <v>492.63894444444469</v>
      </c>
      <c r="G167" s="22">
        <v>894.60451388888941</v>
      </c>
      <c r="H167" s="22">
        <v>655.68993055555586</v>
      </c>
      <c r="I167" s="22">
        <v>1202.6044444444449</v>
      </c>
      <c r="J167" s="22">
        <v>1431.6740000000009</v>
      </c>
      <c r="K167" s="22">
        <v>0</v>
      </c>
      <c r="L167" s="22">
        <v>0</v>
      </c>
      <c r="M167" s="22">
        <v>2620.0079823573583</v>
      </c>
      <c r="N167" s="22">
        <v>2685.2306527777791</v>
      </c>
    </row>
    <row r="168" spans="2:14" x14ac:dyDescent="0.2">
      <c r="B168" s="13" t="s">
        <v>175</v>
      </c>
      <c r="C168" s="22">
        <v>94.722222222222271</v>
      </c>
      <c r="D168" s="22">
        <v>125.03333621554896</v>
      </c>
      <c r="E168" s="22">
        <v>411.33333333333354</v>
      </c>
      <c r="F168" s="22">
        <v>452.55555555555571</v>
      </c>
      <c r="G168" s="22">
        <v>929.64895833333401</v>
      </c>
      <c r="H168" s="22">
        <v>716.29131944444487</v>
      </c>
      <c r="I168" s="22">
        <v>1190.1666666666672</v>
      </c>
      <c r="J168" s="22">
        <v>1541.3194444444453</v>
      </c>
      <c r="K168" s="22">
        <v>0</v>
      </c>
      <c r="L168" s="22">
        <v>0</v>
      </c>
      <c r="M168" s="22">
        <v>2625.8711805555567</v>
      </c>
      <c r="N168" s="22">
        <v>2835.1996556599947</v>
      </c>
    </row>
    <row r="169" spans="2:14" x14ac:dyDescent="0.2">
      <c r="B169" s="13" t="s">
        <v>176</v>
      </c>
      <c r="C169" s="22">
        <v>74.90900900900904</v>
      </c>
      <c r="D169" s="22">
        <v>70.702777777777811</v>
      </c>
      <c r="E169" s="22">
        <v>729.56111111111147</v>
      </c>
      <c r="F169" s="22">
        <v>729.56111111111147</v>
      </c>
      <c r="G169" s="22">
        <v>929.64895833333401</v>
      </c>
      <c r="H169" s="22">
        <v>716.29131944444487</v>
      </c>
      <c r="I169" s="22">
        <v>1253.2347777777784</v>
      </c>
      <c r="J169" s="22">
        <v>1540.5796111111119</v>
      </c>
      <c r="K169" s="22">
        <v>0</v>
      </c>
      <c r="L169" s="22">
        <v>0</v>
      </c>
      <c r="M169" s="22">
        <v>2987.3538562312328</v>
      </c>
      <c r="N169" s="22">
        <v>3057.1348194444454</v>
      </c>
    </row>
    <row r="170" spans="2:14" x14ac:dyDescent="0.2">
      <c r="B170" s="13" t="s">
        <v>177</v>
      </c>
      <c r="C170" s="22">
        <v>187.52777777777791</v>
      </c>
      <c r="D170" s="22">
        <v>203.00555759006068</v>
      </c>
      <c r="E170" s="22">
        <v>537.75555555555582</v>
      </c>
      <c r="F170" s="22">
        <v>572.19444444444468</v>
      </c>
      <c r="G170" s="22">
        <v>929.64895833333401</v>
      </c>
      <c r="H170" s="22">
        <v>716.29131944444487</v>
      </c>
      <c r="I170" s="22">
        <v>896.72138888888946</v>
      </c>
      <c r="J170" s="22">
        <v>1007.8347222222227</v>
      </c>
      <c r="K170" s="22">
        <v>0</v>
      </c>
      <c r="L170" s="22">
        <v>0</v>
      </c>
      <c r="M170" s="22">
        <v>2551.653680555557</v>
      </c>
      <c r="N170" s="22">
        <v>2499.3260437011731</v>
      </c>
    </row>
    <row r="171" spans="2:14" x14ac:dyDescent="0.2">
      <c r="B171" s="13" t="s">
        <v>178</v>
      </c>
      <c r="C171" s="22">
        <v>181.99009009009021</v>
      </c>
      <c r="D171" s="22">
        <v>110.59200000000004</v>
      </c>
      <c r="E171" s="22">
        <v>555.46111111111134</v>
      </c>
      <c r="F171" s="22">
        <v>636.38333333333367</v>
      </c>
      <c r="G171" s="22">
        <v>946.30868055555629</v>
      </c>
      <c r="H171" s="22">
        <v>695.49965277777812</v>
      </c>
      <c r="I171" s="22">
        <v>973.94233333333386</v>
      </c>
      <c r="J171" s="22">
        <v>1153.8290555555561</v>
      </c>
      <c r="K171" s="22">
        <v>0</v>
      </c>
      <c r="L171" s="22">
        <v>0</v>
      </c>
      <c r="M171" s="22">
        <v>2657.7022150900916</v>
      </c>
      <c r="N171" s="22">
        <v>2596.3040416666677</v>
      </c>
    </row>
    <row r="172" spans="2:14" x14ac:dyDescent="0.2">
      <c r="B172" s="13" t="s">
        <v>179</v>
      </c>
      <c r="C172" s="22">
        <v>114.009945945946</v>
      </c>
      <c r="D172" s="22">
        <v>195.52200000000008</v>
      </c>
      <c r="E172" s="22">
        <v>532.29688888888916</v>
      </c>
      <c r="F172" s="22">
        <v>598.8333333333336</v>
      </c>
      <c r="G172" s="22">
        <v>929.64895833333401</v>
      </c>
      <c r="H172" s="22">
        <v>716.29131944444487</v>
      </c>
      <c r="I172" s="22">
        <v>1349.6111111111118</v>
      </c>
      <c r="J172" s="22">
        <v>1330.0538888888893</v>
      </c>
      <c r="K172" s="22">
        <v>0</v>
      </c>
      <c r="L172" s="22">
        <v>0</v>
      </c>
      <c r="M172" s="22">
        <v>2925.5669042792815</v>
      </c>
      <c r="N172" s="22">
        <v>2840.7005416666684</v>
      </c>
    </row>
    <row r="173" spans="2:14" x14ac:dyDescent="0.2">
      <c r="B173" s="13" t="s">
        <v>180</v>
      </c>
      <c r="C173" s="22">
        <v>141.31006006006012</v>
      </c>
      <c r="D173" s="22">
        <v>165.65972222222231</v>
      </c>
      <c r="E173" s="22">
        <v>576.41666666666686</v>
      </c>
      <c r="F173" s="22">
        <v>645.59444444444478</v>
      </c>
      <c r="G173" s="22">
        <v>929.64895833333401</v>
      </c>
      <c r="H173" s="22">
        <v>716.29131944444487</v>
      </c>
      <c r="I173" s="22">
        <v>999.0323333333339</v>
      </c>
      <c r="J173" s="22">
        <v>1078.9665000000005</v>
      </c>
      <c r="K173" s="22">
        <v>0</v>
      </c>
      <c r="L173" s="22">
        <v>0</v>
      </c>
      <c r="M173" s="22">
        <v>2646.4080183933947</v>
      </c>
      <c r="N173" s="22">
        <v>2606.5119861111125</v>
      </c>
    </row>
    <row r="174" spans="2:14" x14ac:dyDescent="0.2">
      <c r="B174" s="13" t="s">
        <v>181</v>
      </c>
      <c r="C174" s="22">
        <v>108.41111111111115</v>
      </c>
      <c r="D174" s="22">
        <v>123.51666556464284</v>
      </c>
      <c r="E174" s="22">
        <v>563.05555555555577</v>
      </c>
      <c r="F174" s="22">
        <v>603.12222222222249</v>
      </c>
      <c r="G174" s="22">
        <v>929.64895833333401</v>
      </c>
      <c r="H174" s="22">
        <v>716.29131944444487</v>
      </c>
      <c r="I174" s="22">
        <v>1044.9234444444448</v>
      </c>
      <c r="J174" s="22">
        <v>1211.2465555555561</v>
      </c>
      <c r="K174" s="22">
        <v>0</v>
      </c>
      <c r="L174" s="22">
        <v>0</v>
      </c>
      <c r="M174" s="22">
        <v>2646.0390694444459</v>
      </c>
      <c r="N174" s="22">
        <v>2654.1767627868662</v>
      </c>
    </row>
    <row r="175" spans="2:14" x14ac:dyDescent="0.2">
      <c r="B175" s="13" t="s">
        <v>182</v>
      </c>
      <c r="C175" s="22">
        <v>181.80630630630642</v>
      </c>
      <c r="D175" s="22">
        <v>158.98333655463341</v>
      </c>
      <c r="E175" s="22">
        <v>539.72222222222251</v>
      </c>
      <c r="F175" s="22">
        <v>539.72222222222251</v>
      </c>
      <c r="G175" s="22">
        <v>929.64895833333401</v>
      </c>
      <c r="H175" s="22">
        <v>716.29131944444487</v>
      </c>
      <c r="I175" s="22">
        <v>1219.9851666666673</v>
      </c>
      <c r="J175" s="22">
        <v>1319.315833333334</v>
      </c>
      <c r="K175" s="22">
        <v>0</v>
      </c>
      <c r="L175" s="22">
        <v>0</v>
      </c>
      <c r="M175" s="22">
        <v>2871.1626535285304</v>
      </c>
      <c r="N175" s="22">
        <v>2734.3127115546345</v>
      </c>
    </row>
    <row r="176" spans="2:14" x14ac:dyDescent="0.2">
      <c r="B176" s="13" t="s">
        <v>183</v>
      </c>
      <c r="C176" s="22">
        <v>94.722222222222271</v>
      </c>
      <c r="D176" s="22">
        <v>91.361109415690052</v>
      </c>
      <c r="E176" s="22">
        <v>533.77777777777806</v>
      </c>
      <c r="F176" s="22">
        <v>568.40555555555591</v>
      </c>
      <c r="G176" s="22">
        <v>904.15243055555618</v>
      </c>
      <c r="H176" s="22">
        <v>675.27395833333367</v>
      </c>
      <c r="I176" s="22">
        <v>995.89072222222251</v>
      </c>
      <c r="J176" s="22">
        <v>995.88888888888914</v>
      </c>
      <c r="K176" s="22">
        <v>0</v>
      </c>
      <c r="L176" s="22">
        <v>0</v>
      </c>
      <c r="M176" s="22">
        <v>2528.5431527777791</v>
      </c>
      <c r="N176" s="22">
        <v>2330.9295121934688</v>
      </c>
    </row>
    <row r="177" spans="2:14" x14ac:dyDescent="0.2">
      <c r="B177" s="13" t="s">
        <v>184</v>
      </c>
      <c r="C177" s="22">
        <v>82.135135135135187</v>
      </c>
      <c r="D177" s="22">
        <v>81.783331765068937</v>
      </c>
      <c r="E177" s="22">
        <v>380.37777777777796</v>
      </c>
      <c r="F177" s="22">
        <v>456.43333333333356</v>
      </c>
      <c r="G177" s="22">
        <v>929.64895833333401</v>
      </c>
      <c r="H177" s="22">
        <v>716.29131944444487</v>
      </c>
      <c r="I177" s="22">
        <v>992.67405555555581</v>
      </c>
      <c r="J177" s="22">
        <v>1161.4632777777786</v>
      </c>
      <c r="K177" s="22">
        <v>0</v>
      </c>
      <c r="L177" s="22">
        <v>0</v>
      </c>
      <c r="M177" s="22">
        <v>2384.835926801803</v>
      </c>
      <c r="N177" s="22">
        <v>2415.9712623206256</v>
      </c>
    </row>
    <row r="178" spans="2:14" x14ac:dyDescent="0.2">
      <c r="B178" s="13" t="s">
        <v>185</v>
      </c>
      <c r="C178" s="22">
        <v>82.974703344120854</v>
      </c>
      <c r="D178" s="22">
        <v>107.57777777777784</v>
      </c>
      <c r="E178" s="22">
        <v>417.16666666666691</v>
      </c>
      <c r="F178" s="22">
        <v>496.50555555555576</v>
      </c>
      <c r="G178" s="22">
        <v>858.88090277777837</v>
      </c>
      <c r="H178" s="22">
        <v>630.75937500000032</v>
      </c>
      <c r="I178" s="22">
        <v>919.00166666666735</v>
      </c>
      <c r="J178" s="22">
        <v>1010.5372777777783</v>
      </c>
      <c r="K178" s="22">
        <v>0</v>
      </c>
      <c r="L178" s="22">
        <v>0</v>
      </c>
      <c r="M178" s="22">
        <v>2278.0239394552336</v>
      </c>
      <c r="N178" s="22">
        <v>2245.379986111112</v>
      </c>
    </row>
    <row r="179" spans="2:14" x14ac:dyDescent="0.2">
      <c r="B179" s="13" t="s">
        <v>186</v>
      </c>
      <c r="C179" s="22">
        <v>219.91523297491051</v>
      </c>
      <c r="D179" s="22">
        <v>222.22222222222231</v>
      </c>
      <c r="E179" s="22">
        <v>547.22222222222251</v>
      </c>
      <c r="F179" s="22">
        <v>634.72222222222251</v>
      </c>
      <c r="G179" s="22">
        <v>918.55868055555618</v>
      </c>
      <c r="H179" s="22">
        <v>672.99618055555595</v>
      </c>
      <c r="I179" s="22">
        <v>1064.2877777777785</v>
      </c>
      <c r="J179" s="22">
        <v>1409.543333333334</v>
      </c>
      <c r="K179" s="22">
        <v>0</v>
      </c>
      <c r="L179" s="22">
        <v>0</v>
      </c>
      <c r="M179" s="22">
        <v>2749.9839135304678</v>
      </c>
      <c r="N179" s="22">
        <v>2939.4839583333346</v>
      </c>
    </row>
    <row r="180" spans="2:14" x14ac:dyDescent="0.2">
      <c r="B180" s="13" t="s">
        <v>187</v>
      </c>
      <c r="C180" s="22">
        <v>133.78828828828836</v>
      </c>
      <c r="D180" s="22">
        <v>147.33333587646507</v>
      </c>
      <c r="E180" s="22">
        <v>471.44444444444463</v>
      </c>
      <c r="F180" s="22">
        <v>548.05555555555588</v>
      </c>
      <c r="G180" s="22">
        <v>867.61840277777844</v>
      </c>
      <c r="H180" s="22">
        <v>625.35520833333362</v>
      </c>
      <c r="I180" s="22">
        <v>981.65161111111172</v>
      </c>
      <c r="J180" s="22">
        <v>1060.7065555555562</v>
      </c>
      <c r="K180" s="22">
        <v>0</v>
      </c>
      <c r="L180" s="22">
        <v>0</v>
      </c>
      <c r="M180" s="22">
        <v>2454.5027466216229</v>
      </c>
      <c r="N180" s="22">
        <v>2381.4506553209108</v>
      </c>
    </row>
    <row r="181" spans="2:14" x14ac:dyDescent="0.2">
      <c r="B181" s="13" t="s">
        <v>188</v>
      </c>
      <c r="C181" s="22">
        <v>150.62237237237244</v>
      </c>
      <c r="D181" s="22">
        <v>185.63334147135456</v>
      </c>
      <c r="E181" s="22">
        <v>485.9722222222224</v>
      </c>
      <c r="F181" s="22">
        <v>568.61111111111143</v>
      </c>
      <c r="G181" s="22">
        <v>923.14548611111184</v>
      </c>
      <c r="H181" s="22">
        <v>700.48576388888921</v>
      </c>
      <c r="I181" s="22">
        <v>967.30527777777831</v>
      </c>
      <c r="J181" s="22">
        <v>1124.3751111111117</v>
      </c>
      <c r="K181" s="22">
        <v>0</v>
      </c>
      <c r="L181" s="22">
        <v>0</v>
      </c>
      <c r="M181" s="22">
        <v>2527.0453584834845</v>
      </c>
      <c r="N181" s="22">
        <v>2579.105327582467</v>
      </c>
    </row>
    <row r="182" spans="2:14" x14ac:dyDescent="0.2">
      <c r="B182" s="13" t="s">
        <v>189</v>
      </c>
      <c r="C182" s="22">
        <v>145.21996996997004</v>
      </c>
      <c r="D182" s="22">
        <v>132.60555267334007</v>
      </c>
      <c r="E182" s="22">
        <v>425.96111111111128</v>
      </c>
      <c r="F182" s="22">
        <v>478.58888888888913</v>
      </c>
      <c r="G182" s="22">
        <v>929.64895833333401</v>
      </c>
      <c r="H182" s="22">
        <v>716.29131944444487</v>
      </c>
      <c r="I182" s="22">
        <v>1107.262444444445</v>
      </c>
      <c r="J182" s="22">
        <v>1339.6558888888896</v>
      </c>
      <c r="K182" s="22">
        <v>0</v>
      </c>
      <c r="L182" s="22">
        <v>0</v>
      </c>
      <c r="M182" s="22">
        <v>2608.0924838588603</v>
      </c>
      <c r="N182" s="22">
        <v>2667.1416498955637</v>
      </c>
    </row>
    <row r="183" spans="2:14" x14ac:dyDescent="0.2">
      <c r="B183" s="13" t="s">
        <v>190</v>
      </c>
      <c r="C183" s="22">
        <v>111.25420875420882</v>
      </c>
      <c r="D183" s="22">
        <v>120.00000211927619</v>
      </c>
      <c r="E183" s="22">
        <v>456.65555555555574</v>
      </c>
      <c r="F183" s="22">
        <v>502.43333333333362</v>
      </c>
      <c r="G183" s="22">
        <v>946.24270833333401</v>
      </c>
      <c r="H183" s="22">
        <v>683.1281250000003</v>
      </c>
      <c r="I183" s="22">
        <v>1201.8431666666672</v>
      </c>
      <c r="J183" s="22">
        <v>1442.5034444444452</v>
      </c>
      <c r="K183" s="22">
        <v>0</v>
      </c>
      <c r="L183" s="22">
        <v>0</v>
      </c>
      <c r="M183" s="22">
        <v>2715.9956393097659</v>
      </c>
      <c r="N183" s="22">
        <v>2748.0649048970554</v>
      </c>
    </row>
    <row r="184" spans="2:14" x14ac:dyDescent="0.2">
      <c r="B184" s="13" t="s">
        <v>191</v>
      </c>
      <c r="C184" s="22">
        <v>64.722222222222257</v>
      </c>
      <c r="D184" s="22">
        <v>120.00000211927619</v>
      </c>
      <c r="E184" s="22">
        <v>422.29444444444471</v>
      </c>
      <c r="F184" s="22">
        <v>492.63888888888914</v>
      </c>
      <c r="G184" s="22">
        <v>947.89201388888944</v>
      </c>
      <c r="H184" s="22">
        <v>718.63159722222269</v>
      </c>
      <c r="I184" s="22">
        <v>0</v>
      </c>
      <c r="J184" s="22">
        <v>0</v>
      </c>
      <c r="K184" s="22">
        <v>1043.6846987873382</v>
      </c>
      <c r="L184" s="22">
        <v>1202.0187165143864</v>
      </c>
      <c r="M184" s="22">
        <v>2478.5933793428949</v>
      </c>
      <c r="N184" s="22">
        <v>2533.2892047447745</v>
      </c>
    </row>
    <row r="185" spans="2:14" x14ac:dyDescent="0.2">
      <c r="B185" s="13" t="s">
        <v>192</v>
      </c>
      <c r="C185" s="22">
        <v>78.0555555555556</v>
      </c>
      <c r="D185" s="22">
        <v>101.33333206176782</v>
      </c>
      <c r="E185" s="22">
        <v>388.05555555555571</v>
      </c>
      <c r="F185" s="22">
        <v>425.75000000000023</v>
      </c>
      <c r="G185" s="22">
        <v>947.86423611111184</v>
      </c>
      <c r="H185" s="22">
        <v>710.67326388888932</v>
      </c>
      <c r="I185" s="22">
        <v>923.91244444444476</v>
      </c>
      <c r="J185" s="22">
        <v>1062.443555555556</v>
      </c>
      <c r="K185" s="22">
        <v>0</v>
      </c>
      <c r="L185" s="22">
        <v>0</v>
      </c>
      <c r="M185" s="22">
        <v>2337.8877916666679</v>
      </c>
      <c r="N185" s="22">
        <v>2300.2001515062134</v>
      </c>
    </row>
    <row r="186" spans="2:14" x14ac:dyDescent="0.2">
      <c r="B186" s="13" t="s">
        <v>193</v>
      </c>
      <c r="C186" s="22">
        <v>78.0555555555556</v>
      </c>
      <c r="D186" s="22">
        <v>101.33333206176782</v>
      </c>
      <c r="E186" s="22">
        <v>463.2222222222224</v>
      </c>
      <c r="F186" s="22">
        <v>550.78888888888912</v>
      </c>
      <c r="G186" s="22">
        <v>935.16284722222292</v>
      </c>
      <c r="H186" s="22">
        <v>641.75659722222258</v>
      </c>
      <c r="I186" s="22">
        <v>0</v>
      </c>
      <c r="J186" s="22">
        <v>0</v>
      </c>
      <c r="K186" s="22">
        <v>1043.6846987873382</v>
      </c>
      <c r="L186" s="22">
        <v>1202.0187165143864</v>
      </c>
      <c r="M186" s="22">
        <v>2520.1253237873389</v>
      </c>
      <c r="N186" s="22">
        <v>2495.8975346872662</v>
      </c>
    </row>
    <row r="187" spans="2:14" x14ac:dyDescent="0.2">
      <c r="B187" s="13" t="s">
        <v>194</v>
      </c>
      <c r="C187" s="22">
        <v>98.722222222222271</v>
      </c>
      <c r="D187" s="22">
        <v>101.33333206176782</v>
      </c>
      <c r="E187" s="22">
        <v>354.41111111111127</v>
      </c>
      <c r="F187" s="22">
        <v>382.88888888888908</v>
      </c>
      <c r="G187" s="22">
        <v>938.91284722222281</v>
      </c>
      <c r="H187" s="22">
        <v>698.18020833333367</v>
      </c>
      <c r="I187" s="22">
        <v>924.95250000000033</v>
      </c>
      <c r="J187" s="22">
        <v>1009.990444444445</v>
      </c>
      <c r="K187" s="22">
        <v>0</v>
      </c>
      <c r="L187" s="22">
        <v>0</v>
      </c>
      <c r="M187" s="22">
        <v>2316.9986805555568</v>
      </c>
      <c r="N187" s="22">
        <v>2192.3928737284355</v>
      </c>
    </row>
    <row r="188" spans="2:14" x14ac:dyDescent="0.2">
      <c r="B188" s="13" t="s">
        <v>195</v>
      </c>
      <c r="C188" s="22">
        <v>125.38288288288295</v>
      </c>
      <c r="D188" s="22">
        <v>120.00000211927619</v>
      </c>
      <c r="E188" s="22">
        <v>310.25000000000017</v>
      </c>
      <c r="F188" s="22">
        <v>372.42777777777798</v>
      </c>
      <c r="G188" s="22">
        <v>954.32951388888944</v>
      </c>
      <c r="H188" s="22">
        <v>708.40243055555595</v>
      </c>
      <c r="I188" s="22">
        <v>900.21633333333375</v>
      </c>
      <c r="J188" s="22">
        <v>987.96666666666715</v>
      </c>
      <c r="K188" s="22">
        <v>0</v>
      </c>
      <c r="L188" s="22">
        <v>0</v>
      </c>
      <c r="M188" s="22">
        <v>2290.1787301051063</v>
      </c>
      <c r="N188" s="22">
        <v>2188.7968771192777</v>
      </c>
    </row>
    <row r="189" spans="2:14" x14ac:dyDescent="0.2">
      <c r="B189" s="13" t="s">
        <v>196</v>
      </c>
      <c r="C189" s="22">
        <v>78.0555555555556</v>
      </c>
      <c r="D189" s="22">
        <v>101.33333206176782</v>
      </c>
      <c r="E189" s="22">
        <v>332.50000000000017</v>
      </c>
      <c r="F189" s="22">
        <v>366.25000000000017</v>
      </c>
      <c r="G189" s="22">
        <v>876.02743055555618</v>
      </c>
      <c r="H189" s="22">
        <v>664.66979166666704</v>
      </c>
      <c r="I189" s="22">
        <v>1015.5338333333339</v>
      </c>
      <c r="J189" s="22">
        <v>1371.1041666666672</v>
      </c>
      <c r="K189" s="22">
        <v>0</v>
      </c>
      <c r="L189" s="22">
        <v>0</v>
      </c>
      <c r="M189" s="22">
        <v>2302.1168194444458</v>
      </c>
      <c r="N189" s="22">
        <v>2503.3572903951026</v>
      </c>
    </row>
    <row r="190" spans="2:14" x14ac:dyDescent="0.2">
      <c r="B190" s="13" t="s">
        <v>197</v>
      </c>
      <c r="C190" s="22">
        <v>78.0555555555556</v>
      </c>
      <c r="D190" s="22">
        <v>101.33333206176782</v>
      </c>
      <c r="E190" s="22">
        <v>424.1666666666668</v>
      </c>
      <c r="F190" s="22">
        <v>504.75833333333361</v>
      </c>
      <c r="G190" s="22">
        <v>897.13854166666727</v>
      </c>
      <c r="H190" s="22">
        <v>651.21145833333367</v>
      </c>
      <c r="I190" s="22">
        <v>927.35427777777829</v>
      </c>
      <c r="J190" s="22">
        <v>1112.8058333333338</v>
      </c>
      <c r="K190" s="22">
        <v>0</v>
      </c>
      <c r="L190" s="22">
        <v>0</v>
      </c>
      <c r="M190" s="22">
        <v>2326.7150416666677</v>
      </c>
      <c r="N190" s="22">
        <v>2370.1089570617687</v>
      </c>
    </row>
    <row r="191" spans="2:14" x14ac:dyDescent="0.2">
      <c r="B191" s="13" t="s">
        <v>198</v>
      </c>
      <c r="C191" s="22">
        <v>78.0555555555556</v>
      </c>
      <c r="D191" s="22">
        <v>101.33333206176782</v>
      </c>
      <c r="E191" s="22">
        <v>422.51111111111135</v>
      </c>
      <c r="F191" s="22">
        <v>502.78822222222249</v>
      </c>
      <c r="G191" s="22">
        <v>897.13854166666727</v>
      </c>
      <c r="H191" s="22">
        <v>651.21145833333367</v>
      </c>
      <c r="I191" s="22">
        <v>927.35427777777829</v>
      </c>
      <c r="J191" s="22">
        <v>1112.8058333333338</v>
      </c>
      <c r="K191" s="22">
        <v>0</v>
      </c>
      <c r="L191" s="22">
        <v>0</v>
      </c>
      <c r="M191" s="22">
        <v>2325.0594861111126</v>
      </c>
      <c r="N191" s="22">
        <v>2368.1388459506579</v>
      </c>
    </row>
    <row r="192" spans="2:14" x14ac:dyDescent="0.2">
      <c r="B192" s="13" t="s">
        <v>199</v>
      </c>
      <c r="C192" s="22">
        <v>81.282282282282324</v>
      </c>
      <c r="D192" s="22">
        <v>89.376661512586722</v>
      </c>
      <c r="E192" s="22">
        <v>386.63888888888908</v>
      </c>
      <c r="F192" s="22">
        <v>386.63888888888908</v>
      </c>
      <c r="G192" s="22">
        <v>824.45798611111161</v>
      </c>
      <c r="H192" s="22">
        <v>609.20451388888921</v>
      </c>
      <c r="I192" s="22">
        <v>965.32166666666717</v>
      </c>
      <c r="J192" s="22">
        <v>1082.8693888888893</v>
      </c>
      <c r="K192" s="22">
        <v>0</v>
      </c>
      <c r="L192" s="22">
        <v>0</v>
      </c>
      <c r="M192" s="22">
        <v>2257.7008239489501</v>
      </c>
      <c r="N192" s="22">
        <v>2168.0894531792542</v>
      </c>
    </row>
    <row r="193" spans="1:15" x14ac:dyDescent="0.2">
      <c r="B193" s="13" t="s">
        <v>200</v>
      </c>
      <c r="C193" s="22">
        <v>78.0555555555556</v>
      </c>
      <c r="D193" s="22">
        <v>101.33333206176782</v>
      </c>
      <c r="E193" s="22">
        <v>334.57777777777795</v>
      </c>
      <c r="F193" s="22">
        <v>356.71111111111128</v>
      </c>
      <c r="G193" s="22">
        <v>848.51006944444498</v>
      </c>
      <c r="H193" s="22">
        <v>611.86076388888921</v>
      </c>
      <c r="I193" s="22">
        <v>861.7342777777784</v>
      </c>
      <c r="J193" s="22">
        <v>916.56772222222264</v>
      </c>
      <c r="K193" s="22">
        <v>0</v>
      </c>
      <c r="L193" s="22">
        <v>0</v>
      </c>
      <c r="M193" s="22">
        <v>2122.8776805555567</v>
      </c>
      <c r="N193" s="22">
        <v>1986.4729292839909</v>
      </c>
    </row>
    <row r="194" spans="1:15" x14ac:dyDescent="0.2">
      <c r="B194" s="13" t="s">
        <v>201</v>
      </c>
      <c r="C194" s="22">
        <v>78.0555555555556</v>
      </c>
      <c r="D194" s="22">
        <v>101.33333206176782</v>
      </c>
      <c r="E194" s="22">
        <v>389.83333333333354</v>
      </c>
      <c r="F194" s="22">
        <v>448.37222222222243</v>
      </c>
      <c r="G194" s="22">
        <v>847.70434027777844</v>
      </c>
      <c r="H194" s="22">
        <v>681.63274936868731</v>
      </c>
      <c r="I194" s="22">
        <v>813.9775000000003</v>
      </c>
      <c r="J194" s="22">
        <v>894.80161111111158</v>
      </c>
      <c r="K194" s="22">
        <v>0</v>
      </c>
      <c r="L194" s="22">
        <v>0</v>
      </c>
      <c r="M194" s="22">
        <v>2129.5707291666677</v>
      </c>
      <c r="N194" s="22">
        <v>2126.139914763789</v>
      </c>
    </row>
    <row r="195" spans="1:15" x14ac:dyDescent="0.2">
      <c r="B195" s="13" t="s">
        <v>202</v>
      </c>
      <c r="C195" s="22">
        <v>78.0555555555556</v>
      </c>
      <c r="D195" s="22">
        <v>101.33333206176782</v>
      </c>
      <c r="E195" s="22">
        <v>428.05555555555571</v>
      </c>
      <c r="F195" s="22">
        <v>466.50000000000023</v>
      </c>
      <c r="G195" s="22">
        <v>877.61770833333401</v>
      </c>
      <c r="H195" s="22">
        <v>637.73229166666704</v>
      </c>
      <c r="I195" s="22">
        <v>912.18233333333376</v>
      </c>
      <c r="J195" s="22">
        <v>1019.8227222222226</v>
      </c>
      <c r="K195" s="22">
        <v>0</v>
      </c>
      <c r="L195" s="22">
        <v>0</v>
      </c>
      <c r="M195" s="22">
        <v>2295.9111527777791</v>
      </c>
      <c r="N195" s="22">
        <v>2225.3883459506574</v>
      </c>
    </row>
    <row r="196" spans="1:15" x14ac:dyDescent="0.2">
      <c r="B196" s="13" t="s">
        <v>203</v>
      </c>
      <c r="C196" s="22">
        <v>140.13588588588595</v>
      </c>
      <c r="D196" s="22">
        <v>139.56111272176119</v>
      </c>
      <c r="E196" s="22">
        <v>402.22222222222246</v>
      </c>
      <c r="F196" s="22">
        <v>402.22222222222246</v>
      </c>
      <c r="G196" s="22">
        <v>863.21840277777835</v>
      </c>
      <c r="H196" s="22">
        <v>625.22881944444487</v>
      </c>
      <c r="I196" s="22">
        <v>866.32338888888933</v>
      </c>
      <c r="J196" s="22">
        <v>928.19061111111159</v>
      </c>
      <c r="K196" s="22">
        <v>0</v>
      </c>
      <c r="L196" s="22">
        <v>0</v>
      </c>
      <c r="M196" s="22">
        <v>2271.8998997747763</v>
      </c>
      <c r="N196" s="22">
        <v>2095.20276549954</v>
      </c>
    </row>
    <row r="197" spans="1:15" x14ac:dyDescent="0.2">
      <c r="B197" s="13" t="s">
        <v>204</v>
      </c>
      <c r="C197" s="22">
        <v>78.0555555555556</v>
      </c>
      <c r="D197" s="22">
        <v>101.33333206176782</v>
      </c>
      <c r="E197" s="22">
        <v>408.34861111111132</v>
      </c>
      <c r="F197" s="22">
        <v>469.32111111111135</v>
      </c>
      <c r="G197" s="22">
        <v>994.49519270833389</v>
      </c>
      <c r="H197" s="22">
        <v>759.70326909722269</v>
      </c>
      <c r="I197" s="22">
        <v>1232.5301666666671</v>
      </c>
      <c r="J197" s="22">
        <v>1271.6662777777783</v>
      </c>
      <c r="K197" s="22">
        <v>0</v>
      </c>
      <c r="L197" s="22">
        <v>0</v>
      </c>
      <c r="M197" s="22">
        <v>2713.4295260416679</v>
      </c>
      <c r="N197" s="22">
        <v>2602.0239900478805</v>
      </c>
    </row>
    <row r="198" spans="1:15" x14ac:dyDescent="0.2"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</row>
    <row r="199" spans="1:15" x14ac:dyDescent="0.2"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</row>
    <row r="200" spans="1:15" x14ac:dyDescent="0.2">
      <c r="A200" s="14" t="s">
        <v>205</v>
      </c>
      <c r="B200" s="13" t="s">
        <v>206</v>
      </c>
      <c r="C200" s="22">
        <v>80.548611111111157</v>
      </c>
      <c r="D200" s="22">
        <v>104.4999970330134</v>
      </c>
      <c r="E200" s="22">
        <v>585.73888888888916</v>
      </c>
      <c r="F200" s="22">
        <v>653.09444444444478</v>
      </c>
      <c r="G200" s="22">
        <v>935.16284722222292</v>
      </c>
      <c r="H200" s="22">
        <v>641.75659722222258</v>
      </c>
      <c r="I200" s="22">
        <v>961.60105555555594</v>
      </c>
      <c r="J200" s="22">
        <v>999.8257777777784</v>
      </c>
      <c r="K200" s="22">
        <v>0</v>
      </c>
      <c r="L200" s="22">
        <v>0</v>
      </c>
      <c r="M200" s="22">
        <v>2563.0514027777795</v>
      </c>
      <c r="N200" s="22">
        <v>2399.1768164774594</v>
      </c>
    </row>
    <row r="201" spans="1:15" x14ac:dyDescent="0.2">
      <c r="B201" s="13" t="s">
        <v>207</v>
      </c>
      <c r="C201" s="22">
        <v>100.49099099099105</v>
      </c>
      <c r="D201" s="22">
        <v>119.91666158040395</v>
      </c>
      <c r="E201" s="22">
        <v>547.1500000000002</v>
      </c>
      <c r="F201" s="22">
        <v>582.74444444444475</v>
      </c>
      <c r="G201" s="22">
        <v>935.16284722222292</v>
      </c>
      <c r="H201" s="22">
        <v>641.75659722222258</v>
      </c>
      <c r="I201" s="22">
        <v>1229.4636111111117</v>
      </c>
      <c r="J201" s="22">
        <v>1229.4636111111117</v>
      </c>
      <c r="K201" s="22">
        <v>0</v>
      </c>
      <c r="L201" s="22">
        <v>0</v>
      </c>
      <c r="M201" s="22">
        <v>2812.2674493243262</v>
      </c>
      <c r="N201" s="22">
        <v>2573.8813143581833</v>
      </c>
    </row>
    <row r="202" spans="1:15" x14ac:dyDescent="0.2">
      <c r="B202" s="13" t="s">
        <v>208</v>
      </c>
      <c r="C202" s="22">
        <v>89.222222222222271</v>
      </c>
      <c r="D202" s="22">
        <v>81.33333524068226</v>
      </c>
      <c r="E202" s="22">
        <v>639.84444444444478</v>
      </c>
      <c r="F202" s="22">
        <v>691.03333333333364</v>
      </c>
      <c r="G202" s="22">
        <v>902.16284722222281</v>
      </c>
      <c r="H202" s="22">
        <v>608.75659722222247</v>
      </c>
      <c r="I202" s="22">
        <v>1157.0350000000005</v>
      </c>
      <c r="J202" s="22">
        <v>1376.9370555555563</v>
      </c>
      <c r="K202" s="22">
        <v>0</v>
      </c>
      <c r="L202" s="22">
        <v>0</v>
      </c>
      <c r="M202" s="22">
        <v>2788.2645138888906</v>
      </c>
      <c r="N202" s="22">
        <v>2758.0603213517952</v>
      </c>
    </row>
    <row r="203" spans="1:15" x14ac:dyDescent="0.2">
      <c r="B203" s="13" t="s">
        <v>209</v>
      </c>
      <c r="C203" s="22">
        <v>66.552242898238092</v>
      </c>
      <c r="D203" s="22">
        <v>79.069444444444485</v>
      </c>
      <c r="E203" s="22">
        <v>519.87777777777808</v>
      </c>
      <c r="F203" s="22">
        <v>604.15555555555591</v>
      </c>
      <c r="G203" s="22">
        <v>935.16284722222292</v>
      </c>
      <c r="H203" s="22">
        <v>641.75659722222258</v>
      </c>
      <c r="I203" s="22">
        <v>1149.0271464646469</v>
      </c>
      <c r="J203" s="22">
        <v>1396.9785353535362</v>
      </c>
      <c r="K203" s="22">
        <v>0</v>
      </c>
      <c r="L203" s="22">
        <v>0</v>
      </c>
      <c r="M203" s="22">
        <v>2670.6200143628862</v>
      </c>
      <c r="N203" s="22">
        <v>2721.960132575759</v>
      </c>
    </row>
    <row r="204" spans="1:15" x14ac:dyDescent="0.2">
      <c r="B204" s="13" t="s">
        <v>210</v>
      </c>
      <c r="C204" s="22">
        <v>123.34459459459464</v>
      </c>
      <c r="D204" s="22">
        <v>118.75000000000006</v>
      </c>
      <c r="E204" s="22">
        <v>686.38333333333367</v>
      </c>
      <c r="F204" s="22">
        <v>768.61111111111143</v>
      </c>
      <c r="G204" s="22">
        <v>935.16284722222292</v>
      </c>
      <c r="H204" s="22">
        <v>641.75659722222258</v>
      </c>
      <c r="I204" s="22">
        <v>1045.9098888888893</v>
      </c>
      <c r="J204" s="22">
        <v>1110.4576666666674</v>
      </c>
      <c r="K204" s="22">
        <v>0</v>
      </c>
      <c r="L204" s="22">
        <v>0</v>
      </c>
      <c r="M204" s="22">
        <v>2790.8006640390408</v>
      </c>
      <c r="N204" s="22">
        <v>2639.5753750000017</v>
      </c>
    </row>
    <row r="205" spans="1:15" x14ac:dyDescent="0.2">
      <c r="B205" s="13" t="s">
        <v>211</v>
      </c>
      <c r="C205" s="22">
        <v>98.56006006006011</v>
      </c>
      <c r="D205" s="22">
        <v>131.05555555555563</v>
      </c>
      <c r="E205" s="22">
        <v>464.61111111111131</v>
      </c>
      <c r="F205" s="22">
        <v>494.64444444444467</v>
      </c>
      <c r="G205" s="22">
        <v>935.16284722222292</v>
      </c>
      <c r="H205" s="22">
        <v>641.75659722222258</v>
      </c>
      <c r="I205" s="22">
        <v>956.27777777777828</v>
      </c>
      <c r="J205" s="22">
        <v>956.27777777777828</v>
      </c>
      <c r="K205" s="22">
        <v>0</v>
      </c>
      <c r="L205" s="22">
        <v>0</v>
      </c>
      <c r="M205" s="22">
        <v>2454.6117961711725</v>
      </c>
      <c r="N205" s="22">
        <v>2223.7343750000009</v>
      </c>
    </row>
    <row r="206" spans="1:15" x14ac:dyDescent="0.2">
      <c r="B206" s="13" t="s">
        <v>212</v>
      </c>
      <c r="C206" s="22">
        <v>111.12987987987994</v>
      </c>
      <c r="D206" s="22">
        <v>134.72222222222229</v>
      </c>
      <c r="E206" s="22">
        <v>598.59444444444478</v>
      </c>
      <c r="F206" s="22">
        <v>640.18888888888921</v>
      </c>
      <c r="G206" s="22">
        <v>935.16284722222292</v>
      </c>
      <c r="H206" s="22">
        <v>641.75659722222258</v>
      </c>
      <c r="I206" s="22">
        <v>1136.5460216572512</v>
      </c>
      <c r="J206" s="22">
        <v>1297.3793549905845</v>
      </c>
      <c r="K206" s="22">
        <v>0</v>
      </c>
      <c r="L206" s="22">
        <v>0</v>
      </c>
      <c r="M206" s="22">
        <v>2781.433193203799</v>
      </c>
      <c r="N206" s="22">
        <v>2714.0470633239188</v>
      </c>
    </row>
    <row r="207" spans="1:15" x14ac:dyDescent="0.2">
      <c r="B207" s="13" t="s">
        <v>213</v>
      </c>
      <c r="C207" s="22">
        <v>70.102102102102137</v>
      </c>
      <c r="D207" s="22">
        <v>83.905553817748924</v>
      </c>
      <c r="E207" s="22">
        <v>538.30555555555577</v>
      </c>
      <c r="F207" s="22">
        <v>584.27777777777806</v>
      </c>
      <c r="G207" s="22">
        <v>935.16284722222292</v>
      </c>
      <c r="H207" s="22">
        <v>641.75659722222258</v>
      </c>
      <c r="I207" s="22">
        <v>1157.1636666666673</v>
      </c>
      <c r="J207" s="22">
        <v>1376.8941666666676</v>
      </c>
      <c r="K207" s="22">
        <v>0</v>
      </c>
      <c r="L207" s="22">
        <v>0</v>
      </c>
      <c r="M207" s="22">
        <v>2700.7341715465482</v>
      </c>
      <c r="N207" s="22">
        <v>2686.834095484417</v>
      </c>
    </row>
    <row r="208" spans="1:15" x14ac:dyDescent="0.2">
      <c r="B208" s="13" t="s">
        <v>214</v>
      </c>
      <c r="C208" s="22">
        <v>130.50555555555562</v>
      </c>
      <c r="D208" s="22">
        <v>117.29722222222227</v>
      </c>
      <c r="E208" s="22">
        <v>612.20000000000027</v>
      </c>
      <c r="F208" s="22">
        <v>642.80555555555588</v>
      </c>
      <c r="G208" s="22">
        <v>929.64895833333401</v>
      </c>
      <c r="H208" s="22">
        <v>716.29131944444487</v>
      </c>
      <c r="I208" s="22">
        <v>1092.8625000000004</v>
      </c>
      <c r="J208" s="22">
        <v>1260.1291666666673</v>
      </c>
      <c r="K208" s="22">
        <v>0</v>
      </c>
      <c r="L208" s="22">
        <v>0</v>
      </c>
      <c r="M208" s="22">
        <v>2765.2170138888905</v>
      </c>
      <c r="N208" s="22">
        <v>2736.5232638888901</v>
      </c>
    </row>
    <row r="209" spans="1:15" x14ac:dyDescent="0.2">
      <c r="B209" s="13" t="s">
        <v>215</v>
      </c>
      <c r="C209" s="22">
        <v>119.12312312312316</v>
      </c>
      <c r="D209" s="22">
        <v>125.38888719346784</v>
      </c>
      <c r="E209" s="22">
        <v>526.27222222222247</v>
      </c>
      <c r="F209" s="22">
        <v>547.36111111111143</v>
      </c>
      <c r="G209" s="22">
        <v>935.16284722222292</v>
      </c>
      <c r="H209" s="22">
        <v>641.75659722222258</v>
      </c>
      <c r="I209" s="22">
        <v>1188.9550555555559</v>
      </c>
      <c r="J209" s="22">
        <v>1349.037833333334</v>
      </c>
      <c r="K209" s="22">
        <v>0</v>
      </c>
      <c r="L209" s="22">
        <v>0</v>
      </c>
      <c r="M209" s="22">
        <v>2769.5132481231244</v>
      </c>
      <c r="N209" s="22">
        <v>2663.5444288601361</v>
      </c>
    </row>
    <row r="210" spans="1:15" x14ac:dyDescent="0.2">
      <c r="B210" s="13" t="s">
        <v>216</v>
      </c>
      <c r="C210" s="22">
        <v>130.67807807807813</v>
      </c>
      <c r="D210" s="22">
        <v>119.95555029975061</v>
      </c>
      <c r="E210" s="22">
        <v>357.17222222222239</v>
      </c>
      <c r="F210" s="22">
        <v>436.46666666666687</v>
      </c>
      <c r="G210" s="22">
        <v>909.70980555555616</v>
      </c>
      <c r="H210" s="22">
        <v>688.54908159722254</v>
      </c>
      <c r="I210" s="22">
        <v>897.70733333333374</v>
      </c>
      <c r="J210" s="22">
        <v>972.16244444444499</v>
      </c>
      <c r="K210" s="22">
        <v>0</v>
      </c>
      <c r="L210" s="22">
        <v>0</v>
      </c>
      <c r="M210" s="22">
        <v>2295.2674391891906</v>
      </c>
      <c r="N210" s="22">
        <v>2217.1337430080848</v>
      </c>
    </row>
    <row r="211" spans="1:15" x14ac:dyDescent="0.2">
      <c r="B211" s="13" t="s">
        <v>217</v>
      </c>
      <c r="C211" s="22">
        <v>123.30250000000007</v>
      </c>
      <c r="D211" s="22">
        <v>134.89999771118173</v>
      </c>
      <c r="E211" s="22">
        <v>364.03888888888906</v>
      </c>
      <c r="F211" s="22">
        <v>405.50000000000017</v>
      </c>
      <c r="G211" s="22">
        <v>950.60201388888947</v>
      </c>
      <c r="H211" s="22">
        <v>720.67914930555582</v>
      </c>
      <c r="I211" s="22">
        <v>1124.1070555555564</v>
      </c>
      <c r="J211" s="22">
        <v>1360.2961666666674</v>
      </c>
      <c r="K211" s="22">
        <v>0</v>
      </c>
      <c r="L211" s="22">
        <v>0</v>
      </c>
      <c r="M211" s="22">
        <v>2562.050458333335</v>
      </c>
      <c r="N211" s="22">
        <v>2621.3753136834052</v>
      </c>
    </row>
    <row r="212" spans="1:15" x14ac:dyDescent="0.2">
      <c r="B212" s="13" t="s">
        <v>218</v>
      </c>
      <c r="C212" s="22">
        <v>97.127946127946188</v>
      </c>
      <c r="D212" s="22">
        <v>107.19999737209729</v>
      </c>
      <c r="E212" s="22">
        <v>572.1166666666669</v>
      </c>
      <c r="F212" s="22">
        <v>572.1166666666669</v>
      </c>
      <c r="G212" s="22">
        <v>921.53784722222281</v>
      </c>
      <c r="H212" s="22">
        <v>688.06909722222247</v>
      </c>
      <c r="I212" s="22">
        <v>1089.2500000000005</v>
      </c>
      <c r="J212" s="22">
        <v>1276.8888888888894</v>
      </c>
      <c r="K212" s="22">
        <v>0</v>
      </c>
      <c r="L212" s="22">
        <v>0</v>
      </c>
      <c r="M212" s="22">
        <v>2680.0324600168365</v>
      </c>
      <c r="N212" s="22">
        <v>2644.2746501498764</v>
      </c>
    </row>
    <row r="213" spans="1:15" x14ac:dyDescent="0.2">
      <c r="B213" s="13" t="s">
        <v>219</v>
      </c>
      <c r="C213" s="22">
        <v>126.92942942942949</v>
      </c>
      <c r="D213" s="22">
        <v>119.05555555555561</v>
      </c>
      <c r="E213" s="22">
        <v>384.3111111111113</v>
      </c>
      <c r="F213" s="22">
        <v>403.52666666666687</v>
      </c>
      <c r="G213" s="22">
        <v>935.16284722222292</v>
      </c>
      <c r="H213" s="22">
        <v>641.75659722222258</v>
      </c>
      <c r="I213" s="22">
        <v>1022.1280000000006</v>
      </c>
      <c r="J213" s="22">
        <v>1137.5527222222229</v>
      </c>
      <c r="K213" s="22">
        <v>0</v>
      </c>
      <c r="L213" s="22">
        <v>0</v>
      </c>
      <c r="M213" s="22">
        <v>2468.5313877627641</v>
      </c>
      <c r="N213" s="22">
        <v>2301.8915416666682</v>
      </c>
    </row>
    <row r="214" spans="1:15" x14ac:dyDescent="0.2">
      <c r="B214" s="13" t="s">
        <v>220</v>
      </c>
      <c r="C214" s="22">
        <v>112.58723723723729</v>
      </c>
      <c r="D214" s="22">
        <v>127.05556021796339</v>
      </c>
      <c r="E214" s="22">
        <v>422.71111111111128</v>
      </c>
      <c r="F214" s="22">
        <v>539.8666666666669</v>
      </c>
      <c r="G214" s="22">
        <v>911.65937500000064</v>
      </c>
      <c r="H214" s="22">
        <v>673.48923611111138</v>
      </c>
      <c r="I214" s="22">
        <v>973.44911111111162</v>
      </c>
      <c r="J214" s="22">
        <v>1026.8243333333339</v>
      </c>
      <c r="K214" s="22">
        <v>0</v>
      </c>
      <c r="L214" s="22">
        <v>0</v>
      </c>
      <c r="M214" s="22">
        <v>2420.4068344594612</v>
      </c>
      <c r="N214" s="22">
        <v>2367.2357963290756</v>
      </c>
    </row>
    <row r="215" spans="1:15" x14ac:dyDescent="0.2">
      <c r="B215" s="13" t="s">
        <v>221</v>
      </c>
      <c r="C215" s="22">
        <v>145.21996996997004</v>
      </c>
      <c r="D215" s="22">
        <v>132.60555267334007</v>
      </c>
      <c r="E215" s="22">
        <v>369.08333333333354</v>
      </c>
      <c r="F215" s="22">
        <v>424.44444444444474</v>
      </c>
      <c r="G215" s="22">
        <v>929.64895833333401</v>
      </c>
      <c r="H215" s="22">
        <v>716.29131944444487</v>
      </c>
      <c r="I215" s="22">
        <v>1157.0350000000005</v>
      </c>
      <c r="J215" s="22">
        <v>1504.263444444445</v>
      </c>
      <c r="K215" s="22">
        <v>0</v>
      </c>
      <c r="L215" s="22">
        <v>0</v>
      </c>
      <c r="M215" s="22">
        <v>2600.9872616366383</v>
      </c>
      <c r="N215" s="22">
        <v>2777.6047610066744</v>
      </c>
    </row>
    <row r="216" spans="1:15" x14ac:dyDescent="0.2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</row>
    <row r="217" spans="1:15" x14ac:dyDescent="0.2">
      <c r="A217" s="14" t="s">
        <v>222</v>
      </c>
      <c r="B217" s="13" t="s">
        <v>223</v>
      </c>
      <c r="C217" s="22">
        <v>109.78978978978984</v>
      </c>
      <c r="D217" s="22">
        <v>111.36666666666672</v>
      </c>
      <c r="E217" s="22">
        <v>591.5111111111114</v>
      </c>
      <c r="F217" s="22">
        <v>594.21111111111134</v>
      </c>
      <c r="G217" s="22">
        <v>1018.3503472222229</v>
      </c>
      <c r="H217" s="22">
        <v>805.99409722222254</v>
      </c>
      <c r="I217" s="22">
        <v>1028.1110000000006</v>
      </c>
      <c r="J217" s="22">
        <v>1151.4165555555562</v>
      </c>
      <c r="K217" s="22">
        <v>0</v>
      </c>
      <c r="L217" s="22">
        <v>0</v>
      </c>
      <c r="M217" s="22">
        <v>2747.7622481231247</v>
      </c>
      <c r="N217" s="22">
        <v>2662.9884305555565</v>
      </c>
    </row>
    <row r="218" spans="1:15" x14ac:dyDescent="0.2">
      <c r="B218" s="13" t="s">
        <v>224</v>
      </c>
      <c r="C218" s="22">
        <v>115.56794294294302</v>
      </c>
      <c r="D218" s="22">
        <v>111.36666666666672</v>
      </c>
      <c r="E218" s="22">
        <v>505.66666666666691</v>
      </c>
      <c r="F218" s="22">
        <v>505.66666666666691</v>
      </c>
      <c r="G218" s="22">
        <v>935.16284722222292</v>
      </c>
      <c r="H218" s="22">
        <v>641.75659722222258</v>
      </c>
      <c r="I218" s="22">
        <v>1066.5501666666671</v>
      </c>
      <c r="J218" s="22">
        <v>1141.6807777777783</v>
      </c>
      <c r="K218" s="22">
        <v>0</v>
      </c>
      <c r="L218" s="22">
        <v>0</v>
      </c>
      <c r="M218" s="22">
        <v>2622.9476234985</v>
      </c>
      <c r="N218" s="22">
        <v>2400.4707083333346</v>
      </c>
    </row>
    <row r="219" spans="1:15" x14ac:dyDescent="0.2">
      <c r="B219" s="13" t="s">
        <v>225</v>
      </c>
      <c r="C219" s="22">
        <v>104.99010942760948</v>
      </c>
      <c r="D219" s="22">
        <v>132.97497431437174</v>
      </c>
      <c r="E219" s="22">
        <v>423.11805555555571</v>
      </c>
      <c r="F219" s="22">
        <v>414.48888888888911</v>
      </c>
      <c r="G219" s="22">
        <v>1018.3503472222229</v>
      </c>
      <c r="H219" s="22">
        <v>805.99409722222254</v>
      </c>
      <c r="I219" s="22">
        <v>1114.2104444444451</v>
      </c>
      <c r="J219" s="22">
        <v>1147.4815000000006</v>
      </c>
      <c r="K219" s="22">
        <v>0</v>
      </c>
      <c r="L219" s="22">
        <v>0</v>
      </c>
      <c r="M219" s="22">
        <v>2660.668956649833</v>
      </c>
      <c r="N219" s="22">
        <v>2500.9394604254844</v>
      </c>
    </row>
    <row r="220" spans="1:15" x14ac:dyDescent="0.2">
      <c r="B220" s="13" t="s">
        <v>226</v>
      </c>
      <c r="C220" s="22">
        <v>81.001501501501551</v>
      </c>
      <c r="D220" s="22">
        <v>101.76110797458227</v>
      </c>
      <c r="E220" s="22">
        <v>437.22222222222246</v>
      </c>
      <c r="F220" s="22">
        <v>455.55000000000018</v>
      </c>
      <c r="G220" s="22">
        <v>928.99861111111159</v>
      </c>
      <c r="H220" s="22">
        <v>682.89531250000027</v>
      </c>
      <c r="I220" s="22">
        <v>1113.0417222222227</v>
      </c>
      <c r="J220" s="22">
        <v>1319.4659444444451</v>
      </c>
      <c r="K220" s="22">
        <v>0</v>
      </c>
      <c r="L220" s="22">
        <v>0</v>
      </c>
      <c r="M220" s="22">
        <v>2560.2640570570579</v>
      </c>
      <c r="N220" s="22">
        <v>2559.672364919028</v>
      </c>
    </row>
    <row r="221" spans="1:15" x14ac:dyDescent="0.2">
      <c r="B221" s="13" t="s">
        <v>227</v>
      </c>
      <c r="C221" s="22">
        <v>70.405555555555594</v>
      </c>
      <c r="D221" s="22">
        <v>108.06777777777781</v>
      </c>
      <c r="E221" s="22">
        <v>479.87777777777802</v>
      </c>
      <c r="F221" s="22">
        <v>521.3333333333336</v>
      </c>
      <c r="G221" s="22">
        <v>935.16284722222292</v>
      </c>
      <c r="H221" s="22">
        <v>641.75659722222258</v>
      </c>
      <c r="I221" s="22">
        <v>1156.7026111111115</v>
      </c>
      <c r="J221" s="22">
        <v>1504.4242777777783</v>
      </c>
      <c r="K221" s="22">
        <v>0</v>
      </c>
      <c r="L221" s="22">
        <v>0</v>
      </c>
      <c r="M221" s="22">
        <v>2642.1487916666679</v>
      </c>
      <c r="N221" s="22">
        <v>2775.5819861111127</v>
      </c>
    </row>
    <row r="222" spans="1:15" x14ac:dyDescent="0.2">
      <c r="B222" s="13" t="s">
        <v>228</v>
      </c>
      <c r="C222" s="22">
        <v>106.28333333333337</v>
      </c>
      <c r="D222" s="22">
        <v>159.24000000000007</v>
      </c>
      <c r="E222" s="22">
        <v>488.40000000000026</v>
      </c>
      <c r="F222" s="22">
        <v>555.53333333333364</v>
      </c>
      <c r="G222" s="22">
        <v>935.16284722222292</v>
      </c>
      <c r="H222" s="22">
        <v>641.75659722222258</v>
      </c>
      <c r="I222" s="22">
        <v>1156.7026111111115</v>
      </c>
      <c r="J222" s="22">
        <v>1504.4253500000007</v>
      </c>
      <c r="K222" s="22">
        <v>0</v>
      </c>
      <c r="L222" s="22">
        <v>0</v>
      </c>
      <c r="M222" s="22">
        <v>2686.548791666668</v>
      </c>
      <c r="N222" s="22">
        <v>2860.9552805555572</v>
      </c>
    </row>
    <row r="223" spans="1:15" x14ac:dyDescent="0.2">
      <c r="B223" s="13" t="s">
        <v>229</v>
      </c>
      <c r="C223" s="22">
        <v>89.503153153153207</v>
      </c>
      <c r="D223" s="22">
        <v>102.12777455647785</v>
      </c>
      <c r="E223" s="22">
        <v>321.86666666666684</v>
      </c>
      <c r="F223" s="22">
        <v>321.86666666666684</v>
      </c>
      <c r="G223" s="22">
        <v>1018.3503472222229</v>
      </c>
      <c r="H223" s="22">
        <v>805.99409722222254</v>
      </c>
      <c r="I223" s="22">
        <v>1114.2104444444451</v>
      </c>
      <c r="J223" s="22">
        <v>1147.4815000000006</v>
      </c>
      <c r="K223" s="22">
        <v>0</v>
      </c>
      <c r="L223" s="22">
        <v>0</v>
      </c>
      <c r="M223" s="22">
        <v>2543.930611486488</v>
      </c>
      <c r="N223" s="22">
        <v>2377.4700384453677</v>
      </c>
    </row>
    <row r="224" spans="1:15" x14ac:dyDescent="0.2">
      <c r="B224" s="13" t="s">
        <v>230</v>
      </c>
      <c r="C224" s="22">
        <v>80.26850798166592</v>
      </c>
      <c r="D224" s="22">
        <v>68.694444444444471</v>
      </c>
      <c r="E224" s="22">
        <v>399.98083333333352</v>
      </c>
      <c r="F224" s="22">
        <v>486.02216666666692</v>
      </c>
      <c r="G224" s="22">
        <v>1018.3503472222229</v>
      </c>
      <c r="H224" s="22">
        <v>805.99409722222254</v>
      </c>
      <c r="I224" s="22">
        <v>1114.2104444444451</v>
      </c>
      <c r="J224" s="22">
        <v>1147.4815000000006</v>
      </c>
      <c r="K224" s="22">
        <v>0</v>
      </c>
      <c r="L224" s="22">
        <v>0</v>
      </c>
      <c r="M224" s="22">
        <v>2612.8101329816677</v>
      </c>
      <c r="N224" s="22">
        <v>2508.1922083333347</v>
      </c>
    </row>
    <row r="225" spans="1:15" x14ac:dyDescent="0.2">
      <c r="B225" s="13" t="s">
        <v>231</v>
      </c>
      <c r="C225" s="22">
        <v>109.78978978978984</v>
      </c>
      <c r="D225" s="22">
        <v>111.36666666666672</v>
      </c>
      <c r="E225" s="22">
        <v>597.50000000000034</v>
      </c>
      <c r="F225" s="22">
        <v>639.52777777777806</v>
      </c>
      <c r="G225" s="22">
        <v>1018.3503472222229</v>
      </c>
      <c r="H225" s="22">
        <v>805.99409722222254</v>
      </c>
      <c r="I225" s="22">
        <v>1033.6436666666671</v>
      </c>
      <c r="J225" s="22">
        <v>1207.8905000000007</v>
      </c>
      <c r="K225" s="22">
        <v>0</v>
      </c>
      <c r="L225" s="22">
        <v>0</v>
      </c>
      <c r="M225" s="22">
        <v>2759.2838036786802</v>
      </c>
      <c r="N225" s="22">
        <v>2764.779041666668</v>
      </c>
    </row>
    <row r="226" spans="1:15" x14ac:dyDescent="0.2">
      <c r="B226" s="13" t="s">
        <v>232</v>
      </c>
      <c r="C226" s="22">
        <v>66.552242898238092</v>
      </c>
      <c r="D226" s="22">
        <v>68.805555555555586</v>
      </c>
      <c r="E226" s="22">
        <v>320.18888888888904</v>
      </c>
      <c r="F226" s="22">
        <v>392.36666666666684</v>
      </c>
      <c r="G226" s="22">
        <v>985.766319444445</v>
      </c>
      <c r="H226" s="22">
        <v>801.34252777777829</v>
      </c>
      <c r="I226" s="22">
        <v>1058.2190000000005</v>
      </c>
      <c r="J226" s="22">
        <v>1216.4468333333341</v>
      </c>
      <c r="K226" s="22">
        <v>0</v>
      </c>
      <c r="L226" s="22">
        <v>0</v>
      </c>
      <c r="M226" s="22">
        <v>2430.7264512315728</v>
      </c>
      <c r="N226" s="22">
        <v>2478.9615833333341</v>
      </c>
    </row>
    <row r="227" spans="1:15" x14ac:dyDescent="0.2">
      <c r="B227" s="13" t="s">
        <v>233</v>
      </c>
      <c r="C227" s="22">
        <v>85.894444444444488</v>
      </c>
      <c r="D227" s="22">
        <v>124.05666666666671</v>
      </c>
      <c r="E227" s="22">
        <v>610.48888888888916</v>
      </c>
      <c r="F227" s="22">
        <v>771.72222222222263</v>
      </c>
      <c r="G227" s="22">
        <v>1018.3503472222229</v>
      </c>
      <c r="H227" s="22">
        <v>805.99409722222254</v>
      </c>
      <c r="I227" s="22">
        <v>1263.3888294444448</v>
      </c>
      <c r="J227" s="22">
        <v>1417.5528333333341</v>
      </c>
      <c r="K227" s="22">
        <v>0</v>
      </c>
      <c r="L227" s="22">
        <v>0</v>
      </c>
      <c r="M227" s="22">
        <v>2978.1225100000015</v>
      </c>
      <c r="N227" s="22">
        <v>3119.3258194444461</v>
      </c>
    </row>
    <row r="228" spans="1:15" x14ac:dyDescent="0.2">
      <c r="B228" s="13" t="s">
        <v>234</v>
      </c>
      <c r="C228" s="22">
        <v>101.58888888888895</v>
      </c>
      <c r="D228" s="22">
        <v>139.11777777777783</v>
      </c>
      <c r="E228" s="22">
        <v>519.65555555555579</v>
      </c>
      <c r="F228" s="22">
        <v>591.72222222222251</v>
      </c>
      <c r="G228" s="22">
        <v>946.73229166666727</v>
      </c>
      <c r="H228" s="22">
        <v>700.80520833333367</v>
      </c>
      <c r="I228" s="22">
        <v>1000.0402222222227</v>
      </c>
      <c r="J228" s="22">
        <v>1049.6305000000004</v>
      </c>
      <c r="K228" s="22">
        <v>0</v>
      </c>
      <c r="L228" s="22">
        <v>0</v>
      </c>
      <c r="M228" s="22">
        <v>2568.0169583333345</v>
      </c>
      <c r="N228" s="22">
        <v>2481.2757083333345</v>
      </c>
    </row>
    <row r="229" spans="1:15" x14ac:dyDescent="0.2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</row>
    <row r="230" spans="1:15" x14ac:dyDescent="0.2">
      <c r="A230" s="14" t="s">
        <v>235</v>
      </c>
      <c r="B230" s="13" t="s">
        <v>236</v>
      </c>
      <c r="C230" s="22">
        <v>117.6003775620281</v>
      </c>
      <c r="D230" s="22">
        <v>119.26110585530616</v>
      </c>
      <c r="E230" s="22">
        <v>677.0833333333336</v>
      </c>
      <c r="F230" s="22">
        <v>842.8819444444448</v>
      </c>
      <c r="G230" s="22">
        <v>929.64895833333401</v>
      </c>
      <c r="H230" s="22">
        <v>716.29131944444487</v>
      </c>
      <c r="I230" s="22">
        <v>1263.3887222222227</v>
      </c>
      <c r="J230" s="22">
        <v>1417.5528333333341</v>
      </c>
      <c r="K230" s="22">
        <v>0</v>
      </c>
      <c r="L230" s="22">
        <v>0</v>
      </c>
      <c r="M230" s="22">
        <v>2987.7213914509189</v>
      </c>
      <c r="N230" s="22">
        <v>3095.9872030775296</v>
      </c>
    </row>
    <row r="231" spans="1:15" x14ac:dyDescent="0.2">
      <c r="B231" s="13" t="s">
        <v>237</v>
      </c>
      <c r="C231" s="22">
        <v>117.6003775620281</v>
      </c>
      <c r="D231" s="22">
        <v>119.26110585530616</v>
      </c>
      <c r="E231" s="22">
        <v>411.73888888888911</v>
      </c>
      <c r="F231" s="22">
        <v>461.15555555555579</v>
      </c>
      <c r="G231" s="22">
        <v>929.64895833333401</v>
      </c>
      <c r="H231" s="22">
        <v>716.29131944444487</v>
      </c>
      <c r="I231" s="22">
        <v>1039.2085000000004</v>
      </c>
      <c r="J231" s="22">
        <v>1171.338444444445</v>
      </c>
      <c r="K231" s="22">
        <v>0</v>
      </c>
      <c r="L231" s="22">
        <v>0</v>
      </c>
      <c r="M231" s="22">
        <v>2498.1967247842517</v>
      </c>
      <c r="N231" s="22">
        <v>2468.0464252997517</v>
      </c>
    </row>
    <row r="232" spans="1:15" x14ac:dyDescent="0.2">
      <c r="B232" s="13" t="s">
        <v>238</v>
      </c>
      <c r="C232" s="22">
        <v>117.6003775620281</v>
      </c>
      <c r="D232" s="22">
        <v>119.26110585530616</v>
      </c>
      <c r="E232" s="22">
        <v>354.10838888888907</v>
      </c>
      <c r="F232" s="22">
        <v>529.68250000000035</v>
      </c>
      <c r="G232" s="22">
        <v>900.25312500000052</v>
      </c>
      <c r="H232" s="22">
        <v>691.93020833333367</v>
      </c>
      <c r="I232" s="22">
        <v>959.53166666666687</v>
      </c>
      <c r="J232" s="22">
        <v>1095.1141666666672</v>
      </c>
      <c r="K232" s="22">
        <v>0</v>
      </c>
      <c r="L232" s="22">
        <v>0</v>
      </c>
      <c r="M232" s="22">
        <v>2331.4935581175846</v>
      </c>
      <c r="N232" s="22">
        <v>2435.9879808553073</v>
      </c>
    </row>
    <row r="233" spans="1:15" x14ac:dyDescent="0.2">
      <c r="B233" s="13" t="s">
        <v>239</v>
      </c>
      <c r="C233" s="22">
        <v>117.6003775620281</v>
      </c>
      <c r="D233" s="22">
        <v>119.26110585530616</v>
      </c>
      <c r="E233" s="22">
        <v>395.38888888888908</v>
      </c>
      <c r="F233" s="22">
        <v>458.67777777777798</v>
      </c>
      <c r="G233" s="22">
        <v>900.25312500000052</v>
      </c>
      <c r="H233" s="22">
        <v>691.93020833333367</v>
      </c>
      <c r="I233" s="22">
        <v>944.73500000000058</v>
      </c>
      <c r="J233" s="22">
        <v>1067.1506111111116</v>
      </c>
      <c r="K233" s="22">
        <v>0</v>
      </c>
      <c r="L233" s="22">
        <v>0</v>
      </c>
      <c r="M233" s="22">
        <v>2357.9773914509183</v>
      </c>
      <c r="N233" s="22">
        <v>2337.0197030775294</v>
      </c>
    </row>
    <row r="234" spans="1:15" x14ac:dyDescent="0.2">
      <c r="B234" s="13" t="s">
        <v>240</v>
      </c>
      <c r="C234" s="22">
        <v>117.6003775620281</v>
      </c>
      <c r="D234" s="22">
        <v>119.26110585530616</v>
      </c>
      <c r="E234" s="22">
        <v>328.33333333333354</v>
      </c>
      <c r="F234" s="22">
        <v>417.36111111111131</v>
      </c>
      <c r="G234" s="22">
        <v>929.64895833333401</v>
      </c>
      <c r="H234" s="22">
        <v>716.29131944444487</v>
      </c>
      <c r="I234" s="22">
        <v>1003.7393888888895</v>
      </c>
      <c r="J234" s="22">
        <v>1152.1778333333339</v>
      </c>
      <c r="K234" s="22">
        <v>0</v>
      </c>
      <c r="L234" s="22">
        <v>0</v>
      </c>
      <c r="M234" s="22">
        <v>2379.3220581175851</v>
      </c>
      <c r="N234" s="22">
        <v>2405.0913697441961</v>
      </c>
    </row>
    <row r="235" spans="1:15" x14ac:dyDescent="0.2">
      <c r="B235" s="13" t="s">
        <v>241</v>
      </c>
      <c r="C235" s="22">
        <v>117.6003775620281</v>
      </c>
      <c r="D235" s="22">
        <v>119.26110585530616</v>
      </c>
      <c r="E235" s="22">
        <v>250.41111111111124</v>
      </c>
      <c r="F235" s="22">
        <v>288.00000000000017</v>
      </c>
      <c r="G235" s="22">
        <v>900.25312500000052</v>
      </c>
      <c r="H235" s="22">
        <v>691.93020833333367</v>
      </c>
      <c r="I235" s="22">
        <v>944.73500000000058</v>
      </c>
      <c r="J235" s="22">
        <v>1067.1506111111116</v>
      </c>
      <c r="K235" s="22">
        <v>0</v>
      </c>
      <c r="L235" s="22">
        <v>0</v>
      </c>
      <c r="M235" s="22">
        <v>2212.9996136731402</v>
      </c>
      <c r="N235" s="22">
        <v>2166.3419252997514</v>
      </c>
    </row>
    <row r="236" spans="1:15" x14ac:dyDescent="0.2">
      <c r="B236" s="13" t="s">
        <v>242</v>
      </c>
      <c r="C236" s="22">
        <v>117.6003775620281</v>
      </c>
      <c r="D236" s="22">
        <v>119.26110585530616</v>
      </c>
      <c r="E236" s="22">
        <v>330.35000000000019</v>
      </c>
      <c r="F236" s="22">
        <v>330.35000000000019</v>
      </c>
      <c r="G236" s="22">
        <v>927.58315972222283</v>
      </c>
      <c r="H236" s="22">
        <v>724.63767361111138</v>
      </c>
      <c r="I236" s="22">
        <v>1002.7422222222227</v>
      </c>
      <c r="J236" s="22">
        <v>1175.1984444444449</v>
      </c>
      <c r="K236" s="22">
        <v>0</v>
      </c>
      <c r="L236" s="22">
        <v>0</v>
      </c>
      <c r="M236" s="22">
        <v>2378.2757595064741</v>
      </c>
      <c r="N236" s="22">
        <v>2349.4472239108627</v>
      </c>
    </row>
    <row r="237" spans="1:15" x14ac:dyDescent="0.2">
      <c r="B237" s="13" t="s">
        <v>243</v>
      </c>
      <c r="C237" s="22">
        <v>117.6003775620281</v>
      </c>
      <c r="D237" s="22">
        <v>119.26110585530616</v>
      </c>
      <c r="E237" s="22">
        <v>216.19444444444454</v>
      </c>
      <c r="F237" s="22">
        <v>237.81388888888901</v>
      </c>
      <c r="G237" s="22">
        <v>954.99618055555629</v>
      </c>
      <c r="H237" s="22">
        <v>736.2218750000003</v>
      </c>
      <c r="I237" s="22">
        <v>1003.7393888888895</v>
      </c>
      <c r="J237" s="22">
        <v>1152.1778333333339</v>
      </c>
      <c r="K237" s="22">
        <v>0</v>
      </c>
      <c r="L237" s="22">
        <v>0</v>
      </c>
      <c r="M237" s="22">
        <v>2292.5303914509182</v>
      </c>
      <c r="N237" s="22">
        <v>2245.4747030775293</v>
      </c>
    </row>
    <row r="238" spans="1:15" x14ac:dyDescent="0.2">
      <c r="B238" s="13" t="s">
        <v>244</v>
      </c>
      <c r="C238" s="22">
        <v>117.6003775620281</v>
      </c>
      <c r="D238" s="22">
        <v>119.26110585530616</v>
      </c>
      <c r="E238" s="22">
        <v>390.9166666666668</v>
      </c>
      <c r="F238" s="22">
        <v>510.91666666666697</v>
      </c>
      <c r="G238" s="22">
        <v>900.25312500000052</v>
      </c>
      <c r="H238" s="22">
        <v>691.93020833333367</v>
      </c>
      <c r="I238" s="22">
        <v>800.77844444444474</v>
      </c>
      <c r="J238" s="22">
        <v>879.64038888888911</v>
      </c>
      <c r="K238" s="22">
        <v>0</v>
      </c>
      <c r="L238" s="22">
        <v>0</v>
      </c>
      <c r="M238" s="22">
        <v>2209.5486136731406</v>
      </c>
      <c r="N238" s="22">
        <v>2201.7483697441962</v>
      </c>
    </row>
    <row r="239" spans="1:15" x14ac:dyDescent="0.2">
      <c r="B239" s="13" t="s">
        <v>245</v>
      </c>
      <c r="C239" s="22">
        <v>117.6003775620281</v>
      </c>
      <c r="D239" s="22">
        <v>119.26110585530616</v>
      </c>
      <c r="E239" s="22">
        <v>365.75694444444463</v>
      </c>
      <c r="F239" s="22">
        <v>450.25000000000023</v>
      </c>
      <c r="G239" s="22">
        <v>900.25312500000052</v>
      </c>
      <c r="H239" s="22">
        <v>691.93020833333367</v>
      </c>
      <c r="I239" s="22">
        <v>943.39472222222275</v>
      </c>
      <c r="J239" s="22">
        <v>1018.4717222222229</v>
      </c>
      <c r="K239" s="22">
        <v>0</v>
      </c>
      <c r="L239" s="22">
        <v>0</v>
      </c>
      <c r="M239" s="22">
        <v>2327.0051692286961</v>
      </c>
      <c r="N239" s="22">
        <v>2279.9130364108628</v>
      </c>
    </row>
    <row r="240" spans="1:15" x14ac:dyDescent="0.2"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</row>
    <row r="241" spans="1:16" x14ac:dyDescent="0.2">
      <c r="A241" s="14" t="s">
        <v>246</v>
      </c>
      <c r="B241" s="13" t="s">
        <v>247</v>
      </c>
      <c r="C241" s="22">
        <v>186.69537935994254</v>
      </c>
      <c r="D241" s="22">
        <v>191.40000000000009</v>
      </c>
      <c r="E241" s="22">
        <v>585.41111111111138</v>
      </c>
      <c r="F241" s="22">
        <v>702.49444444444487</v>
      </c>
      <c r="G241" s="22">
        <v>935.16284722222292</v>
      </c>
      <c r="H241" s="22">
        <v>641.75659722222258</v>
      </c>
      <c r="I241" s="22">
        <v>1220.8767361111115</v>
      </c>
      <c r="J241" s="22">
        <v>1381.710069444445</v>
      </c>
      <c r="K241" s="22">
        <v>0</v>
      </c>
      <c r="L241" s="22">
        <v>0</v>
      </c>
      <c r="M241" s="22">
        <v>2928.1460738043884</v>
      </c>
      <c r="N241" s="22">
        <v>2917.3611111111127</v>
      </c>
    </row>
    <row r="242" spans="1:16" x14ac:dyDescent="0.2">
      <c r="B242" s="10" t="s">
        <v>248</v>
      </c>
      <c r="C242" s="22">
        <v>141.27477477477484</v>
      </c>
      <c r="D242" s="22">
        <v>75.833331214057253</v>
      </c>
      <c r="E242" s="22">
        <v>620.97222222222251</v>
      </c>
      <c r="F242" s="22">
        <v>658.20555555555586</v>
      </c>
      <c r="G242" s="22">
        <v>926.87857349537092</v>
      </c>
      <c r="H242" s="22">
        <v>680.95149016203743</v>
      </c>
      <c r="I242" s="22">
        <v>773.96216666666703</v>
      </c>
      <c r="J242" s="22">
        <v>860.30822222222275</v>
      </c>
      <c r="K242" s="22">
        <v>0</v>
      </c>
      <c r="L242" s="22">
        <v>0</v>
      </c>
      <c r="M242" s="22">
        <v>2463.0877371590354</v>
      </c>
      <c r="N242" s="22">
        <v>2275.2985991538731</v>
      </c>
    </row>
    <row r="243" spans="1:16" x14ac:dyDescent="0.2">
      <c r="B243" s="13" t="s">
        <v>250</v>
      </c>
      <c r="C243" s="22">
        <v>138.04424217907234</v>
      </c>
      <c r="D243" s="22">
        <v>155.5833333333334</v>
      </c>
      <c r="E243" s="22">
        <v>461.32222222222248</v>
      </c>
      <c r="F243" s="22">
        <v>553.64444444444473</v>
      </c>
      <c r="G243" s="22">
        <v>960.72187500000064</v>
      </c>
      <c r="H243" s="22">
        <v>751.8156250000003</v>
      </c>
      <c r="I243" s="22">
        <v>0</v>
      </c>
      <c r="J243" s="22">
        <v>0</v>
      </c>
      <c r="K243" s="22">
        <v>1043.6846987873382</v>
      </c>
      <c r="L243" s="22">
        <v>1202.0187165143864</v>
      </c>
      <c r="M243" s="22">
        <v>2603.773038188634</v>
      </c>
      <c r="N243" s="22">
        <v>2663.0621192921649</v>
      </c>
    </row>
    <row r="244" spans="1:16" x14ac:dyDescent="0.2">
      <c r="B244" s="13" t="s">
        <v>251</v>
      </c>
      <c r="C244" s="22">
        <v>162.19902912621367</v>
      </c>
      <c r="D244" s="22">
        <v>173.97222222222231</v>
      </c>
      <c r="E244" s="22">
        <v>497.77222222222252</v>
      </c>
      <c r="F244" s="22">
        <v>621.62777777777808</v>
      </c>
      <c r="G244" s="22">
        <v>960.72187500000064</v>
      </c>
      <c r="H244" s="22">
        <v>751.8156250000003</v>
      </c>
      <c r="I244" s="22">
        <v>1097.6660555555561</v>
      </c>
      <c r="J244" s="22">
        <v>1382.995111111112</v>
      </c>
      <c r="K244" s="22">
        <v>0</v>
      </c>
      <c r="L244" s="22">
        <v>0</v>
      </c>
      <c r="M244" s="22">
        <v>2718.3591819039925</v>
      </c>
      <c r="N244" s="22">
        <v>2930.4107361111128</v>
      </c>
    </row>
    <row r="245" spans="1:16" x14ac:dyDescent="0.2">
      <c r="B245" s="13" t="s">
        <v>252</v>
      </c>
      <c r="C245" s="22">
        <v>163.92188061848265</v>
      </c>
      <c r="D245" s="22">
        <v>176.82222222222231</v>
      </c>
      <c r="E245" s="22">
        <v>520.66666666666686</v>
      </c>
      <c r="F245" s="22">
        <v>696.36666666666713</v>
      </c>
      <c r="G245" s="22">
        <v>960.72187500000064</v>
      </c>
      <c r="H245" s="22">
        <v>751.8156250000003</v>
      </c>
      <c r="I245" s="22">
        <v>1097.6660555555561</v>
      </c>
      <c r="J245" s="22">
        <v>1382.995111111112</v>
      </c>
      <c r="K245" s="22">
        <v>0</v>
      </c>
      <c r="L245" s="22">
        <v>0</v>
      </c>
      <c r="M245" s="22">
        <v>2742.9764778407061</v>
      </c>
      <c r="N245" s="22">
        <v>3007.9996250000008</v>
      </c>
    </row>
    <row r="246" spans="1:16" x14ac:dyDescent="0.2">
      <c r="B246" s="13" t="s">
        <v>253</v>
      </c>
      <c r="C246" s="22">
        <v>153.1885727833097</v>
      </c>
      <c r="D246" s="22">
        <v>161.56110763549785</v>
      </c>
      <c r="E246" s="22">
        <v>696.3333333333336</v>
      </c>
      <c r="F246" s="22">
        <v>745.00000000000034</v>
      </c>
      <c r="G246" s="22">
        <v>902.16284722222281</v>
      </c>
      <c r="H246" s="22">
        <v>608.75659722222247</v>
      </c>
      <c r="I246" s="22">
        <v>1129.3716666666671</v>
      </c>
      <c r="J246" s="22">
        <v>1433.8720555555562</v>
      </c>
      <c r="K246" s="22">
        <v>0</v>
      </c>
      <c r="L246" s="22">
        <v>0</v>
      </c>
      <c r="M246" s="22">
        <v>2881.0564200055337</v>
      </c>
      <c r="N246" s="22">
        <v>2949.1897604132773</v>
      </c>
    </row>
    <row r="247" spans="1:16" x14ac:dyDescent="0.2">
      <c r="B247" s="13" t="s">
        <v>254</v>
      </c>
      <c r="C247" s="22">
        <v>203.42732732732745</v>
      </c>
      <c r="D247" s="22">
        <v>209.31665632459843</v>
      </c>
      <c r="E247" s="22">
        <v>642.87777777777808</v>
      </c>
      <c r="F247" s="22">
        <v>681.49444444444475</v>
      </c>
      <c r="G247" s="22">
        <v>902.16284722222281</v>
      </c>
      <c r="H247" s="22">
        <v>608.75659722222247</v>
      </c>
      <c r="I247" s="22">
        <v>1246.4583333333342</v>
      </c>
      <c r="J247" s="22">
        <v>1460.9027777777783</v>
      </c>
      <c r="K247" s="22">
        <v>0</v>
      </c>
      <c r="L247" s="22">
        <v>0</v>
      </c>
      <c r="M247" s="22">
        <v>2994.9262856606624</v>
      </c>
      <c r="N247" s="22">
        <v>2960.4704757690438</v>
      </c>
    </row>
    <row r="248" spans="1:16" x14ac:dyDescent="0.2">
      <c r="B248" s="13" t="s">
        <v>255</v>
      </c>
      <c r="C248" s="22">
        <v>173.8333333333334</v>
      </c>
      <c r="D248" s="22">
        <v>227.11944580078122</v>
      </c>
      <c r="E248" s="22">
        <v>634.16666666666708</v>
      </c>
      <c r="F248" s="22">
        <v>716.59444444444478</v>
      </c>
      <c r="G248" s="22">
        <v>877.35034722222292</v>
      </c>
      <c r="H248" s="22">
        <v>656.86770833333367</v>
      </c>
      <c r="I248" s="22">
        <v>1031.1882777777785</v>
      </c>
      <c r="J248" s="22">
        <v>1257.9847222222229</v>
      </c>
      <c r="K248" s="22">
        <v>0</v>
      </c>
      <c r="L248" s="22">
        <v>0</v>
      </c>
      <c r="M248" s="22">
        <v>2716.538625000002</v>
      </c>
      <c r="N248" s="22">
        <v>2858.5663208007823</v>
      </c>
    </row>
    <row r="249" spans="1:16" x14ac:dyDescent="0.2">
      <c r="B249" s="13" t="s">
        <v>256</v>
      </c>
      <c r="C249" s="22">
        <v>132.19549549549558</v>
      </c>
      <c r="D249" s="22">
        <v>134.18333265516506</v>
      </c>
      <c r="E249" s="22">
        <v>327.50000000000017</v>
      </c>
      <c r="F249" s="22">
        <v>328.27777777777794</v>
      </c>
      <c r="G249" s="22">
        <v>902.16284722222281</v>
      </c>
      <c r="H249" s="22">
        <v>608.75659722222247</v>
      </c>
      <c r="I249" s="22">
        <v>1129.736222222223</v>
      </c>
      <c r="J249" s="22">
        <v>1400.665333333334</v>
      </c>
      <c r="K249" s="22">
        <v>0</v>
      </c>
      <c r="L249" s="22">
        <v>0</v>
      </c>
      <c r="M249" s="22">
        <v>2491.5945649399414</v>
      </c>
      <c r="N249" s="22">
        <v>2471.8830409884995</v>
      </c>
    </row>
    <row r="250" spans="1:16" x14ac:dyDescent="0.2">
      <c r="B250" s="13" t="s">
        <v>257</v>
      </c>
      <c r="C250" s="22">
        <v>122.68440170940177</v>
      </c>
      <c r="D250" s="22">
        <v>174.17777379353842</v>
      </c>
      <c r="E250" s="22">
        <v>482.26666666666694</v>
      </c>
      <c r="F250" s="22">
        <v>531.1166666666669</v>
      </c>
      <c r="G250" s="22">
        <v>896.76701388888944</v>
      </c>
      <c r="H250" s="22">
        <v>658.9718750000003</v>
      </c>
      <c r="I250" s="22">
        <v>941.97938888888939</v>
      </c>
      <c r="J250" s="22">
        <v>1073.7447777777782</v>
      </c>
      <c r="K250" s="22">
        <v>0</v>
      </c>
      <c r="L250" s="22">
        <v>0</v>
      </c>
      <c r="M250" s="22">
        <v>2443.6974711538473</v>
      </c>
      <c r="N250" s="22">
        <v>2438.0110932379839</v>
      </c>
    </row>
    <row r="251" spans="1:16" x14ac:dyDescent="0.2">
      <c r="B251" s="13" t="s">
        <v>258</v>
      </c>
      <c r="C251" s="22">
        <v>114.29801779935282</v>
      </c>
      <c r="D251" s="22">
        <v>107.57222705417229</v>
      </c>
      <c r="E251" s="22">
        <v>306.50000000000017</v>
      </c>
      <c r="F251" s="22">
        <v>352.49444444444458</v>
      </c>
      <c r="G251" s="22">
        <v>826.12812500000052</v>
      </c>
      <c r="H251" s="22">
        <v>598.66631944444475</v>
      </c>
      <c r="I251" s="22">
        <v>926.7323888888892</v>
      </c>
      <c r="J251" s="22">
        <v>1136.5448333333338</v>
      </c>
      <c r="K251" s="22">
        <v>0</v>
      </c>
      <c r="L251" s="22">
        <v>0</v>
      </c>
      <c r="M251" s="22">
        <v>2173.6585316882424</v>
      </c>
      <c r="N251" s="22">
        <v>2195.2778242763957</v>
      </c>
    </row>
    <row r="252" spans="1:16" x14ac:dyDescent="0.2">
      <c r="B252" s="13" t="s">
        <v>259</v>
      </c>
      <c r="C252" s="22">
        <v>145.70090090090099</v>
      </c>
      <c r="D252" s="22">
        <v>190.81755744086396</v>
      </c>
      <c r="E252" s="22">
        <v>533.71111111111134</v>
      </c>
      <c r="F252" s="22">
        <v>614.3666666666669</v>
      </c>
      <c r="G252" s="22">
        <v>960.72187500000064</v>
      </c>
      <c r="H252" s="22">
        <v>751.8156250000003</v>
      </c>
      <c r="I252" s="22">
        <v>1143.9646111111117</v>
      </c>
      <c r="J252" s="22">
        <v>1256.9446666666674</v>
      </c>
      <c r="K252" s="22">
        <v>0</v>
      </c>
      <c r="L252" s="22">
        <v>0</v>
      </c>
      <c r="M252" s="22">
        <v>2784.098498123125</v>
      </c>
      <c r="N252" s="22">
        <v>2813.944515774198</v>
      </c>
    </row>
    <row r="253" spans="1:16" x14ac:dyDescent="0.2">
      <c r="B253" s="13" t="s">
        <v>260</v>
      </c>
      <c r="C253" s="22">
        <v>142.02777777777786</v>
      </c>
      <c r="D253" s="22">
        <v>161.99444664849176</v>
      </c>
      <c r="E253" s="22">
        <v>515.01666666666699</v>
      </c>
      <c r="F253" s="22">
        <v>566.44444444444468</v>
      </c>
      <c r="G253" s="22">
        <v>892.74340277777844</v>
      </c>
      <c r="H253" s="22">
        <v>656.05659722222254</v>
      </c>
      <c r="I253" s="22">
        <v>1030.1267777777782</v>
      </c>
      <c r="J253" s="22">
        <v>1137.6921111111117</v>
      </c>
      <c r="K253" s="22">
        <v>0</v>
      </c>
      <c r="L253" s="22">
        <v>0</v>
      </c>
      <c r="M253" s="22">
        <v>2579.9146250000017</v>
      </c>
      <c r="N253" s="22">
        <v>2522.1875994262705</v>
      </c>
    </row>
    <row r="254" spans="1:16" x14ac:dyDescent="0.2">
      <c r="B254" s="13" t="s">
        <v>261</v>
      </c>
      <c r="C254" s="22">
        <v>95.619447033240192</v>
      </c>
      <c r="D254" s="22">
        <v>105.22777777777782</v>
      </c>
      <c r="E254" s="22">
        <v>327.22222222222234</v>
      </c>
      <c r="F254" s="22">
        <v>327.22222222222234</v>
      </c>
      <c r="G254" s="22">
        <v>929.64895833333401</v>
      </c>
      <c r="H254" s="22">
        <v>716.29131944444487</v>
      </c>
      <c r="I254" s="22">
        <v>1140.4906111111118</v>
      </c>
      <c r="J254" s="22">
        <v>1438.0751666666672</v>
      </c>
      <c r="K254" s="22">
        <v>0</v>
      </c>
      <c r="L254" s="22">
        <v>0</v>
      </c>
      <c r="M254" s="22">
        <v>2492.9812386999088</v>
      </c>
      <c r="N254" s="22">
        <v>2586.8164861111122</v>
      </c>
    </row>
    <row r="255" spans="1:16" x14ac:dyDescent="0.2">
      <c r="B255" s="13" t="s">
        <v>262</v>
      </c>
      <c r="C255" s="22">
        <v>146.12400215749736</v>
      </c>
      <c r="D255" s="22">
        <v>81.365134980943367</v>
      </c>
      <c r="E255" s="22">
        <v>537.77777777777806</v>
      </c>
      <c r="F255" s="22">
        <v>586.22222222222251</v>
      </c>
      <c r="G255" s="22">
        <v>954.99618055555629</v>
      </c>
      <c r="H255" s="22">
        <v>736.2218750000003</v>
      </c>
      <c r="I255" s="22">
        <v>1003.7393888888895</v>
      </c>
      <c r="J255" s="22">
        <v>1152.1778333333339</v>
      </c>
      <c r="K255" s="22">
        <v>0</v>
      </c>
      <c r="L255" s="22">
        <v>0</v>
      </c>
      <c r="M255" s="22">
        <v>2642.6373493797209</v>
      </c>
      <c r="N255" s="22">
        <v>2555.9870655364998</v>
      </c>
    </row>
    <row r="256" spans="1:16" x14ac:dyDescent="0.2"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</row>
    <row r="257" spans="1:14" x14ac:dyDescent="0.2">
      <c r="A257" s="14" t="s">
        <v>263</v>
      </c>
      <c r="B257" s="13" t="s">
        <v>264</v>
      </c>
      <c r="C257" s="22">
        <v>138.21296296296305</v>
      </c>
      <c r="D257" s="22">
        <v>130.61111238267674</v>
      </c>
      <c r="E257" s="22">
        <v>694.18888888888921</v>
      </c>
      <c r="F257" s="22">
        <v>798.35555555555595</v>
      </c>
      <c r="G257" s="22">
        <v>770.01354166666715</v>
      </c>
      <c r="H257" s="22">
        <v>610.45451388888921</v>
      </c>
      <c r="I257" s="22">
        <v>1086.4375000000007</v>
      </c>
      <c r="J257" s="22">
        <v>1184.4791666666674</v>
      </c>
      <c r="K257" s="22">
        <v>0</v>
      </c>
      <c r="L257" s="22">
        <v>0</v>
      </c>
      <c r="M257" s="22">
        <v>2688.85289351852</v>
      </c>
      <c r="N257" s="22">
        <v>2723.9003484937898</v>
      </c>
    </row>
    <row r="258" spans="1:14" x14ac:dyDescent="0.2">
      <c r="B258" s="13" t="s">
        <v>265</v>
      </c>
      <c r="C258" s="22">
        <v>138.21296296296305</v>
      </c>
      <c r="D258" s="22">
        <v>130.61111238267674</v>
      </c>
      <c r="E258" s="22">
        <v>535.58888888888919</v>
      </c>
      <c r="F258" s="22">
        <v>589.24444444444464</v>
      </c>
      <c r="G258" s="22">
        <v>923.14201388888944</v>
      </c>
      <c r="H258" s="22">
        <v>696.71840277777812</v>
      </c>
      <c r="I258" s="22">
        <v>1019.157944444445</v>
      </c>
      <c r="J258" s="22">
        <v>1293.8398333333341</v>
      </c>
      <c r="K258" s="22">
        <v>0</v>
      </c>
      <c r="L258" s="22">
        <v>0</v>
      </c>
      <c r="M258" s="22">
        <v>2616.1018101851869</v>
      </c>
      <c r="N258" s="22">
        <v>2710.4137929382337</v>
      </c>
    </row>
    <row r="259" spans="1:14" x14ac:dyDescent="0.2">
      <c r="B259" s="13" t="s">
        <v>266</v>
      </c>
      <c r="C259" s="22">
        <v>75.783333333333374</v>
      </c>
      <c r="D259" s="22">
        <v>99.902777777777828</v>
      </c>
      <c r="E259" s="22">
        <v>426.55555555555583</v>
      </c>
      <c r="F259" s="22">
        <v>497.84444444444466</v>
      </c>
      <c r="G259" s="22">
        <v>770.01354166666715</v>
      </c>
      <c r="H259" s="22">
        <v>610.45451388888921</v>
      </c>
      <c r="I259" s="22">
        <v>1134.4111111111117</v>
      </c>
      <c r="J259" s="22">
        <v>1474.36988888889</v>
      </c>
      <c r="K259" s="22">
        <v>0</v>
      </c>
      <c r="L259" s="22">
        <v>0</v>
      </c>
      <c r="M259" s="22">
        <v>2406.7635416666676</v>
      </c>
      <c r="N259" s="22">
        <v>2682.5716250000019</v>
      </c>
    </row>
    <row r="260" spans="1:14" x14ac:dyDescent="0.2">
      <c r="B260" s="13" t="s">
        <v>267</v>
      </c>
      <c r="C260" s="22">
        <v>135.50487987987995</v>
      </c>
      <c r="D260" s="22">
        <v>125.54861111111116</v>
      </c>
      <c r="E260" s="22">
        <v>803.73333333333369</v>
      </c>
      <c r="F260" s="22">
        <v>900.34444444444489</v>
      </c>
      <c r="G260" s="22">
        <v>938.60104166666713</v>
      </c>
      <c r="H260" s="22">
        <v>826.52118055555593</v>
      </c>
      <c r="I260" s="22">
        <v>1309.3227222222231</v>
      </c>
      <c r="J260" s="22">
        <v>1626.7862777777789</v>
      </c>
      <c r="K260" s="22">
        <v>0</v>
      </c>
      <c r="L260" s="22">
        <v>0</v>
      </c>
      <c r="M260" s="22">
        <v>3187.1619771021037</v>
      </c>
      <c r="N260" s="22">
        <v>3479.2005138888908</v>
      </c>
    </row>
    <row r="261" spans="1:14" x14ac:dyDescent="0.2">
      <c r="B261" s="13" t="s">
        <v>268</v>
      </c>
      <c r="C261" s="22">
        <v>134.31651651651657</v>
      </c>
      <c r="D261" s="22">
        <v>149.40332836575007</v>
      </c>
      <c r="E261" s="22">
        <v>566.93333333333362</v>
      </c>
      <c r="F261" s="22">
        <v>611.93055555555577</v>
      </c>
      <c r="G261" s="22">
        <v>686.5829861111115</v>
      </c>
      <c r="H261" s="22">
        <v>586.55868055555584</v>
      </c>
      <c r="I261" s="22">
        <v>950.68583333333379</v>
      </c>
      <c r="J261" s="22">
        <v>1114.4677777777786</v>
      </c>
      <c r="K261" s="22">
        <v>0</v>
      </c>
      <c r="L261" s="22">
        <v>0</v>
      </c>
      <c r="M261" s="22">
        <v>2338.5186692942953</v>
      </c>
      <c r="N261" s="22">
        <v>2462.3603422546403</v>
      </c>
    </row>
    <row r="262" spans="1:14" x14ac:dyDescent="0.2">
      <c r="B262" s="13" t="s">
        <v>269</v>
      </c>
      <c r="C262" s="22">
        <v>138.21296296296305</v>
      </c>
      <c r="D262" s="22">
        <v>130.61111238267674</v>
      </c>
      <c r="E262" s="22">
        <v>399.82222222222248</v>
      </c>
      <c r="F262" s="22">
        <v>459.58333333333354</v>
      </c>
      <c r="G262" s="22">
        <v>879.66284722222281</v>
      </c>
      <c r="H262" s="22">
        <v>651.93020833333367</v>
      </c>
      <c r="I262" s="22">
        <v>811.41488888888932</v>
      </c>
      <c r="J262" s="22">
        <v>849.53238888888927</v>
      </c>
      <c r="K262" s="22">
        <v>0</v>
      </c>
      <c r="L262" s="22">
        <v>0</v>
      </c>
      <c r="M262" s="22">
        <v>2229.1129212962974</v>
      </c>
      <c r="N262" s="22">
        <v>2091.6570429382336</v>
      </c>
    </row>
    <row r="263" spans="1:14" x14ac:dyDescent="0.2">
      <c r="B263" s="13" t="s">
        <v>270</v>
      </c>
      <c r="C263" s="22">
        <v>138.21296296296305</v>
      </c>
      <c r="D263" s="22">
        <v>130.61111238267674</v>
      </c>
      <c r="E263" s="22">
        <v>584.5500000000003</v>
      </c>
      <c r="F263" s="22">
        <v>622.48333333333369</v>
      </c>
      <c r="G263" s="22">
        <v>926.87807118055628</v>
      </c>
      <c r="H263" s="22">
        <v>714.69230729166702</v>
      </c>
      <c r="I263" s="22">
        <v>1028.2611111111116</v>
      </c>
      <c r="J263" s="22">
        <v>1028.2611111111116</v>
      </c>
      <c r="K263" s="22">
        <v>0</v>
      </c>
      <c r="L263" s="22">
        <v>0</v>
      </c>
      <c r="M263" s="22">
        <v>2677.9021452546313</v>
      </c>
      <c r="N263" s="22">
        <v>2496.0478641187888</v>
      </c>
    </row>
    <row r="264" spans="1:14" x14ac:dyDescent="0.2">
      <c r="B264" s="13" t="s">
        <v>271</v>
      </c>
      <c r="C264" s="22">
        <v>77.315365365365409</v>
      </c>
      <c r="D264" s="22">
        <v>84.838888380262816</v>
      </c>
      <c r="E264" s="22">
        <v>447.07777777777801</v>
      </c>
      <c r="F264" s="22">
        <v>486.42777777777798</v>
      </c>
      <c r="G264" s="22">
        <v>688.82847222222256</v>
      </c>
      <c r="H264" s="22">
        <v>592.68368055555595</v>
      </c>
      <c r="I264" s="22">
        <v>900.73100000000034</v>
      </c>
      <c r="J264" s="22">
        <v>1105.0536666666671</v>
      </c>
      <c r="K264" s="22">
        <v>0</v>
      </c>
      <c r="L264" s="22">
        <v>0</v>
      </c>
      <c r="M264" s="22">
        <v>2113.9526153653665</v>
      </c>
      <c r="N264" s="22">
        <v>2269.004013380264</v>
      </c>
    </row>
    <row r="265" spans="1:14" x14ac:dyDescent="0.2">
      <c r="B265" s="13" t="s">
        <v>272</v>
      </c>
      <c r="C265" s="22">
        <v>66.172000000000025</v>
      </c>
      <c r="D265" s="22">
        <v>86.569444444444471</v>
      </c>
      <c r="E265" s="22">
        <v>371.55555555555571</v>
      </c>
      <c r="F265" s="22">
        <v>416.38611111111135</v>
      </c>
      <c r="G265" s="22">
        <v>770.01354166666715</v>
      </c>
      <c r="H265" s="22">
        <v>610.45451388888921</v>
      </c>
      <c r="I265" s="22">
        <v>998.32466666666721</v>
      </c>
      <c r="J265" s="22">
        <v>1108.1416666666671</v>
      </c>
      <c r="K265" s="22">
        <v>0</v>
      </c>
      <c r="L265" s="22">
        <v>0</v>
      </c>
      <c r="M265" s="22">
        <v>2206.0657638888902</v>
      </c>
      <c r="N265" s="22">
        <v>2221.5517361111119</v>
      </c>
    </row>
    <row r="266" spans="1:14" x14ac:dyDescent="0.2">
      <c r="B266" s="13" t="s">
        <v>273</v>
      </c>
      <c r="C266" s="22">
        <v>105.92252252252257</v>
      </c>
      <c r="D266" s="22">
        <v>126.47221883138006</v>
      </c>
      <c r="E266" s="22">
        <v>344.7222222222224</v>
      </c>
      <c r="F266" s="22">
        <v>369.86111111111131</v>
      </c>
      <c r="G266" s="22">
        <v>770.01354166666715</v>
      </c>
      <c r="H266" s="22">
        <v>610.45451388888921</v>
      </c>
      <c r="I266" s="22">
        <v>1147.8889444444449</v>
      </c>
      <c r="J266" s="22">
        <v>1492.2760000000005</v>
      </c>
      <c r="K266" s="22">
        <v>0</v>
      </c>
      <c r="L266" s="22">
        <v>0</v>
      </c>
      <c r="M266" s="22">
        <v>2368.5472308558569</v>
      </c>
      <c r="N266" s="22">
        <v>2599.0638438313813</v>
      </c>
    </row>
    <row r="267" spans="1:14" x14ac:dyDescent="0.2"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</row>
    <row r="268" spans="1:14" x14ac:dyDescent="0.2">
      <c r="A268" s="14" t="s">
        <v>274</v>
      </c>
      <c r="B268" s="13" t="s">
        <v>275</v>
      </c>
      <c r="C268" s="22">
        <v>155.3393393393394</v>
      </c>
      <c r="D268" s="22">
        <v>170.7111146714951</v>
      </c>
      <c r="E268" s="22">
        <v>524.4777777777781</v>
      </c>
      <c r="F268" s="22">
        <v>592.66111111111138</v>
      </c>
      <c r="G268" s="22">
        <v>839.21145833333378</v>
      </c>
      <c r="H268" s="22">
        <v>856.65594722222261</v>
      </c>
      <c r="I268" s="22">
        <v>1057.3933888888894</v>
      </c>
      <c r="J268" s="22">
        <v>1151.9633888888893</v>
      </c>
      <c r="K268" s="22">
        <v>0</v>
      </c>
      <c r="L268" s="22">
        <v>0</v>
      </c>
      <c r="M268" s="22">
        <v>2576.4219643393408</v>
      </c>
      <c r="N268" s="22">
        <v>2771.991561893718</v>
      </c>
    </row>
    <row r="269" spans="1:14" x14ac:dyDescent="0.2">
      <c r="B269" s="13" t="s">
        <v>276</v>
      </c>
      <c r="C269" s="22">
        <v>90.570570570570624</v>
      </c>
      <c r="D269" s="22">
        <v>87.822220060560596</v>
      </c>
      <c r="E269" s="22">
        <v>512.97222222222251</v>
      </c>
      <c r="F269" s="22">
        <v>595.10555555555584</v>
      </c>
      <c r="G269" s="22">
        <v>938.60104166666713</v>
      </c>
      <c r="H269" s="22">
        <v>826.52118055555593</v>
      </c>
      <c r="I269" s="22">
        <v>1109.2138888888894</v>
      </c>
      <c r="J269" s="22">
        <v>1330.5956111111116</v>
      </c>
      <c r="K269" s="22">
        <v>0</v>
      </c>
      <c r="L269" s="22">
        <v>0</v>
      </c>
      <c r="M269" s="22">
        <v>2651.3577233483497</v>
      </c>
      <c r="N269" s="22">
        <v>2840.0445672827841</v>
      </c>
    </row>
    <row r="270" spans="1:14" x14ac:dyDescent="0.2">
      <c r="B270" s="13" t="s">
        <v>277</v>
      </c>
      <c r="C270" s="22">
        <v>150.23303303303311</v>
      </c>
      <c r="D270" s="22">
        <v>115.12573030259894</v>
      </c>
      <c r="E270" s="22">
        <v>417.62222222222243</v>
      </c>
      <c r="F270" s="22">
        <v>483.76666666666694</v>
      </c>
      <c r="G270" s="22">
        <v>706.1281250000003</v>
      </c>
      <c r="H270" s="22">
        <v>606.87569444444489</v>
      </c>
      <c r="I270" s="22">
        <v>951.03966666666736</v>
      </c>
      <c r="J270" s="22">
        <v>1045.3630555555562</v>
      </c>
      <c r="K270" s="22">
        <v>0</v>
      </c>
      <c r="L270" s="22">
        <v>0</v>
      </c>
      <c r="M270" s="22">
        <v>2225.0230469219227</v>
      </c>
      <c r="N270" s="22">
        <v>2251.1311469692669</v>
      </c>
    </row>
    <row r="271" spans="1:14" x14ac:dyDescent="0.2">
      <c r="B271" s="13" t="s">
        <v>278</v>
      </c>
      <c r="C271" s="22">
        <v>101.39354354354357</v>
      </c>
      <c r="D271" s="22">
        <v>99.716663360595604</v>
      </c>
      <c r="E271" s="22">
        <v>465.57777777777801</v>
      </c>
      <c r="F271" s="22">
        <v>586.55555555555577</v>
      </c>
      <c r="G271" s="22">
        <v>752.32256944444487</v>
      </c>
      <c r="H271" s="22">
        <v>676.19062500000041</v>
      </c>
      <c r="I271" s="22">
        <v>866.02316666666718</v>
      </c>
      <c r="J271" s="22">
        <v>926.81816666666703</v>
      </c>
      <c r="K271" s="22">
        <v>0</v>
      </c>
      <c r="L271" s="22">
        <v>0</v>
      </c>
      <c r="M271" s="22">
        <v>2185.3170574324336</v>
      </c>
      <c r="N271" s="22">
        <v>2289.2810105828189</v>
      </c>
    </row>
    <row r="272" spans="1:14" x14ac:dyDescent="0.2">
      <c r="B272" s="13" t="s">
        <v>279</v>
      </c>
      <c r="C272" s="22">
        <v>157.46696696696702</v>
      </c>
      <c r="D272" s="22">
        <v>111.96666666666671</v>
      </c>
      <c r="E272" s="22">
        <v>644.33333333333371</v>
      </c>
      <c r="F272" s="22">
        <v>663.72222222222251</v>
      </c>
      <c r="G272" s="22">
        <v>938.60104166666713</v>
      </c>
      <c r="H272" s="22">
        <v>826.52118055555593</v>
      </c>
      <c r="I272" s="22">
        <v>1059.591444444445</v>
      </c>
      <c r="J272" s="22">
        <v>1349.5310555555563</v>
      </c>
      <c r="K272" s="22">
        <v>0</v>
      </c>
      <c r="L272" s="22">
        <v>0</v>
      </c>
      <c r="M272" s="22">
        <v>2799.9927864114125</v>
      </c>
      <c r="N272" s="22">
        <v>2951.7411250000018</v>
      </c>
    </row>
    <row r="273" spans="1:15" x14ac:dyDescent="0.2">
      <c r="B273" s="13" t="s">
        <v>280</v>
      </c>
      <c r="C273" s="22">
        <v>132.75675675675683</v>
      </c>
      <c r="D273" s="22">
        <v>151.2694464789495</v>
      </c>
      <c r="E273" s="22">
        <v>612.53805555555584</v>
      </c>
      <c r="F273" s="22">
        <v>671.88238888888918</v>
      </c>
      <c r="G273" s="22">
        <v>905.60104166666713</v>
      </c>
      <c r="H273" s="22">
        <v>793.52118055555593</v>
      </c>
      <c r="I273" s="22">
        <v>1144.0075000000006</v>
      </c>
      <c r="J273" s="22">
        <v>1372.433722222223</v>
      </c>
      <c r="K273" s="22">
        <v>0</v>
      </c>
      <c r="L273" s="22">
        <v>0</v>
      </c>
      <c r="M273" s="22">
        <v>2794.9033539789802</v>
      </c>
      <c r="N273" s="22">
        <v>2989.1067381456173</v>
      </c>
    </row>
    <row r="274" spans="1:15" x14ac:dyDescent="0.2">
      <c r="B274" s="13" t="s">
        <v>281</v>
      </c>
      <c r="C274" s="22">
        <v>123.25961538461546</v>
      </c>
      <c r="D274" s="22">
        <v>129.92777294582783</v>
      </c>
      <c r="E274" s="22">
        <v>654.77777777777817</v>
      </c>
      <c r="F274" s="22">
        <v>769.13333333333367</v>
      </c>
      <c r="G274" s="22">
        <v>648.90798611111154</v>
      </c>
      <c r="H274" s="22">
        <v>556.52951388888926</v>
      </c>
      <c r="I274" s="22">
        <v>948.12322222222281</v>
      </c>
      <c r="J274" s="22">
        <v>1061.9717777777785</v>
      </c>
      <c r="K274" s="22">
        <v>0</v>
      </c>
      <c r="L274" s="22">
        <v>0</v>
      </c>
      <c r="M274" s="22">
        <v>2375.0686014957278</v>
      </c>
      <c r="N274" s="22">
        <v>2517.5623979458292</v>
      </c>
    </row>
    <row r="275" spans="1:15" x14ac:dyDescent="0.2"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</row>
    <row r="276" spans="1:15" x14ac:dyDescent="0.2">
      <c r="A276" s="14" t="s">
        <v>282</v>
      </c>
      <c r="B276" s="13" t="s">
        <v>283</v>
      </c>
      <c r="C276" s="22">
        <v>90.999549549549613</v>
      </c>
      <c r="D276" s="22">
        <v>98.766666666666708</v>
      </c>
      <c r="E276" s="22">
        <v>489.32222222222248</v>
      </c>
      <c r="F276" s="22">
        <v>603.0500000000003</v>
      </c>
      <c r="G276" s="22">
        <v>905.60104166666713</v>
      </c>
      <c r="H276" s="22">
        <v>793.52118055555593</v>
      </c>
      <c r="I276" s="22">
        <v>1092.1226666666671</v>
      </c>
      <c r="J276" s="22">
        <v>1177.9004444444449</v>
      </c>
      <c r="K276" s="22">
        <v>0</v>
      </c>
      <c r="L276" s="22">
        <v>0</v>
      </c>
      <c r="M276" s="22">
        <v>2578.0454801051064</v>
      </c>
      <c r="N276" s="22">
        <v>2673.2382916666679</v>
      </c>
    </row>
    <row r="277" spans="1:15" x14ac:dyDescent="0.2">
      <c r="B277" s="13" t="s">
        <v>284</v>
      </c>
      <c r="C277" s="22">
        <v>152.96951951951959</v>
      </c>
      <c r="D277" s="22">
        <v>201.19444529215511</v>
      </c>
      <c r="E277" s="22">
        <v>506.41111111111132</v>
      </c>
      <c r="F277" s="22">
        <v>623.40000000000032</v>
      </c>
      <c r="G277" s="22">
        <v>839.21145833333378</v>
      </c>
      <c r="H277" s="22">
        <v>856.65594166666722</v>
      </c>
      <c r="I277" s="22">
        <v>1142.9352777777783</v>
      </c>
      <c r="J277" s="22">
        <v>1485.8212222222228</v>
      </c>
      <c r="K277" s="22">
        <v>0</v>
      </c>
      <c r="L277" s="22">
        <v>0</v>
      </c>
      <c r="M277" s="22">
        <v>2641.5273667417428</v>
      </c>
      <c r="N277" s="22">
        <v>3167.0716091810459</v>
      </c>
    </row>
    <row r="278" spans="1:15" x14ac:dyDescent="0.2">
      <c r="B278" s="13" t="s">
        <v>285</v>
      </c>
      <c r="C278" s="22">
        <v>179.71126126126137</v>
      </c>
      <c r="D278" s="22">
        <v>218.15000000000012</v>
      </c>
      <c r="E278" s="22">
        <v>683.28333333333364</v>
      </c>
      <c r="F278" s="22">
        <v>758.47222222222263</v>
      </c>
      <c r="G278" s="22">
        <v>712.68020833333367</v>
      </c>
      <c r="H278" s="22">
        <v>600.60034722222247</v>
      </c>
      <c r="I278" s="22">
        <v>954.99616666666714</v>
      </c>
      <c r="J278" s="22">
        <v>1044.0013333333338</v>
      </c>
      <c r="K278" s="22">
        <v>0</v>
      </c>
      <c r="L278" s="22">
        <v>0</v>
      </c>
      <c r="M278" s="22">
        <v>2530.670969594596</v>
      </c>
      <c r="N278" s="22">
        <v>2621.2239027777791</v>
      </c>
    </row>
    <row r="279" spans="1:15" x14ac:dyDescent="0.2">
      <c r="B279" s="13" t="s">
        <v>286</v>
      </c>
      <c r="C279" s="22">
        <v>171.27102102102108</v>
      </c>
      <c r="D279" s="22">
        <v>150.71111255221896</v>
      </c>
      <c r="E279" s="22">
        <v>620.99444444444475</v>
      </c>
      <c r="F279" s="22">
        <v>667.22222222222251</v>
      </c>
      <c r="G279" s="22">
        <v>905.60104166666713</v>
      </c>
      <c r="H279" s="22">
        <v>793.52118055555593</v>
      </c>
      <c r="I279" s="22">
        <v>977.21261111111153</v>
      </c>
      <c r="J279" s="22">
        <v>1123.3565000000006</v>
      </c>
      <c r="K279" s="22">
        <v>0</v>
      </c>
      <c r="L279" s="22">
        <v>0</v>
      </c>
      <c r="M279" s="22">
        <v>2675.0791182432445</v>
      </c>
      <c r="N279" s="22">
        <v>2734.8110153299972</v>
      </c>
    </row>
    <row r="280" spans="1:15" x14ac:dyDescent="0.2">
      <c r="B280" s="13" t="s">
        <v>287</v>
      </c>
      <c r="C280" s="22">
        <v>206.16630824372771</v>
      </c>
      <c r="D280" s="22">
        <v>218.3555555555557</v>
      </c>
      <c r="E280" s="22">
        <v>658.3388888888893</v>
      </c>
      <c r="F280" s="22">
        <v>801.70000000000039</v>
      </c>
      <c r="G280" s="22">
        <v>712.68020833333367</v>
      </c>
      <c r="H280" s="22">
        <v>600.60034722222247</v>
      </c>
      <c r="I280" s="22">
        <v>954.99616666666714</v>
      </c>
      <c r="J280" s="22">
        <v>1044.0013333333338</v>
      </c>
      <c r="K280" s="22">
        <v>0</v>
      </c>
      <c r="L280" s="22">
        <v>0</v>
      </c>
      <c r="M280" s="22">
        <v>2532.1815721326175</v>
      </c>
      <c r="N280" s="22">
        <v>2664.6572361111125</v>
      </c>
    </row>
    <row r="281" spans="1:15" x14ac:dyDescent="0.2">
      <c r="B281" s="13" t="s">
        <v>288</v>
      </c>
      <c r="C281" s="22">
        <v>97.335585585585633</v>
      </c>
      <c r="D281" s="22">
        <v>168.80555682712119</v>
      </c>
      <c r="E281" s="22">
        <v>441.66666666666691</v>
      </c>
      <c r="F281" s="22">
        <v>534.50000000000023</v>
      </c>
      <c r="G281" s="22">
        <v>886.67061174242463</v>
      </c>
      <c r="H281" s="22">
        <v>784.94213952020255</v>
      </c>
      <c r="I281" s="22">
        <v>978.68155555555597</v>
      </c>
      <c r="J281" s="22">
        <v>1129.4788888888895</v>
      </c>
      <c r="K281" s="22">
        <v>0</v>
      </c>
      <c r="L281" s="22">
        <v>0</v>
      </c>
      <c r="M281" s="22">
        <v>2404.3544195502332</v>
      </c>
      <c r="N281" s="22">
        <v>2617.7265852362139</v>
      </c>
    </row>
    <row r="282" spans="1:15" x14ac:dyDescent="0.2">
      <c r="B282" s="13" t="s">
        <v>289</v>
      </c>
      <c r="C282" s="22">
        <v>87.077927927927973</v>
      </c>
      <c r="D282" s="22">
        <v>152.77777777777786</v>
      </c>
      <c r="E282" s="22">
        <v>544.3333333333336</v>
      </c>
      <c r="F282" s="22">
        <v>544.3333333333336</v>
      </c>
      <c r="G282" s="22">
        <v>839.21145833333378</v>
      </c>
      <c r="H282" s="22">
        <v>856.65595277777823</v>
      </c>
      <c r="I282" s="22">
        <v>1179.2621666666671</v>
      </c>
      <c r="J282" s="22">
        <v>1313.1505555555561</v>
      </c>
      <c r="K282" s="22">
        <v>0</v>
      </c>
      <c r="L282" s="22">
        <v>0</v>
      </c>
      <c r="M282" s="22">
        <v>2649.8848862612626</v>
      </c>
      <c r="N282" s="22">
        <v>2866.9176194444458</v>
      </c>
    </row>
    <row r="283" spans="1:15" x14ac:dyDescent="0.2">
      <c r="B283" s="13" t="s">
        <v>290</v>
      </c>
      <c r="C283" s="22">
        <v>151.73213213213222</v>
      </c>
      <c r="D283" s="22">
        <v>121.93333307902007</v>
      </c>
      <c r="E283" s="22">
        <v>364.82222222222248</v>
      </c>
      <c r="F283" s="22">
        <v>412.57777777777795</v>
      </c>
      <c r="G283" s="22">
        <v>712.68020833333367</v>
      </c>
      <c r="H283" s="22">
        <v>600.60034722222247</v>
      </c>
      <c r="I283" s="22">
        <v>914.78783333333377</v>
      </c>
      <c r="J283" s="22">
        <v>997.09161111111155</v>
      </c>
      <c r="K283" s="22">
        <v>0</v>
      </c>
      <c r="L283" s="22">
        <v>0</v>
      </c>
      <c r="M283" s="22">
        <v>2144.0223960210219</v>
      </c>
      <c r="N283" s="22">
        <v>2132.2030691901323</v>
      </c>
    </row>
    <row r="284" spans="1:15" x14ac:dyDescent="0.2"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</row>
    <row r="285" spans="1:15" x14ac:dyDescent="0.2">
      <c r="A285" s="14" t="s">
        <v>291</v>
      </c>
      <c r="B285" s="13" t="s">
        <v>292</v>
      </c>
      <c r="C285" s="22">
        <v>136.16111111111118</v>
      </c>
      <c r="D285" s="22">
        <v>143.27799479166674</v>
      </c>
      <c r="E285" s="22">
        <v>513.52777777777806</v>
      </c>
      <c r="F285" s="22">
        <v>592.19444444444468</v>
      </c>
      <c r="G285" s="22">
        <v>731.49965277777812</v>
      </c>
      <c r="H285" s="22">
        <v>651.98923611111138</v>
      </c>
      <c r="I285" s="22">
        <v>1167.3926666666671</v>
      </c>
      <c r="J285" s="22">
        <v>1528.388444444445</v>
      </c>
      <c r="K285" s="22">
        <v>0</v>
      </c>
      <c r="L285" s="22">
        <v>0</v>
      </c>
      <c r="M285" s="22">
        <v>2548.5812083333344</v>
      </c>
      <c r="N285" s="22">
        <v>2915.850119791668</v>
      </c>
    </row>
    <row r="286" spans="1:15" x14ac:dyDescent="0.2">
      <c r="B286" s="13" t="s">
        <v>293</v>
      </c>
      <c r="C286" s="22">
        <v>175.49811218985985</v>
      </c>
      <c r="D286" s="22">
        <v>242.8166666666668</v>
      </c>
      <c r="E286" s="22">
        <v>472.17777777777809</v>
      </c>
      <c r="F286" s="22">
        <v>549.27777777777806</v>
      </c>
      <c r="G286" s="22">
        <v>731.49965277777812</v>
      </c>
      <c r="H286" s="22">
        <v>651.98923611111138</v>
      </c>
      <c r="I286" s="22">
        <v>1038.4793888888894</v>
      </c>
      <c r="J286" s="22">
        <v>1122.3486111111117</v>
      </c>
      <c r="K286" s="22">
        <v>0</v>
      </c>
      <c r="L286" s="22">
        <v>0</v>
      </c>
      <c r="M286" s="22">
        <v>2417.6549316343053</v>
      </c>
      <c r="N286" s="22">
        <v>2566.4322916666683</v>
      </c>
    </row>
    <row r="287" spans="1:15" x14ac:dyDescent="0.2">
      <c r="B287" s="13" t="s">
        <v>294</v>
      </c>
      <c r="C287" s="22">
        <v>102.86944444444451</v>
      </c>
      <c r="D287" s="22">
        <v>128.77711190117728</v>
      </c>
      <c r="E287" s="22">
        <v>566.97222222222251</v>
      </c>
      <c r="F287" s="22">
        <v>576.38888888888914</v>
      </c>
      <c r="G287" s="22">
        <v>721.40243055555595</v>
      </c>
      <c r="H287" s="22">
        <v>618.48923611111138</v>
      </c>
      <c r="I287" s="22">
        <v>931.38583333333372</v>
      </c>
      <c r="J287" s="22">
        <v>978.14544444444493</v>
      </c>
      <c r="K287" s="22">
        <v>0</v>
      </c>
      <c r="L287" s="22">
        <v>0</v>
      </c>
      <c r="M287" s="22">
        <v>2322.6299305555563</v>
      </c>
      <c r="N287" s="22">
        <v>2301.8006813456227</v>
      </c>
    </row>
    <row r="288" spans="1:15" x14ac:dyDescent="0.2">
      <c r="B288" s="13" t="s">
        <v>295</v>
      </c>
      <c r="C288" s="22">
        <v>111.71621621621627</v>
      </c>
      <c r="D288" s="22">
        <v>129.22222222222231</v>
      </c>
      <c r="E288" s="22">
        <v>457.50000000000023</v>
      </c>
      <c r="F288" s="22">
        <v>549.44444444444468</v>
      </c>
      <c r="G288" s="22">
        <v>731.49965277777812</v>
      </c>
      <c r="H288" s="22">
        <v>651.98923611111138</v>
      </c>
      <c r="I288" s="22">
        <v>933.63750000000061</v>
      </c>
      <c r="J288" s="22">
        <v>978.14544444444493</v>
      </c>
      <c r="K288" s="22">
        <v>0</v>
      </c>
      <c r="L288" s="22">
        <v>0</v>
      </c>
      <c r="M288" s="22">
        <v>2234.3533689939954</v>
      </c>
      <c r="N288" s="22">
        <v>2308.8013472222233</v>
      </c>
    </row>
    <row r="289" spans="1:16" x14ac:dyDescent="0.2">
      <c r="B289" s="13" t="s">
        <v>296</v>
      </c>
      <c r="C289" s="22">
        <v>123.10606060606068</v>
      </c>
      <c r="D289" s="22">
        <v>162.22222646077509</v>
      </c>
      <c r="E289" s="22">
        <v>565.8333333333336</v>
      </c>
      <c r="F289" s="22">
        <v>596.22222222222251</v>
      </c>
      <c r="G289" s="22">
        <v>710.43107638888932</v>
      </c>
      <c r="H289" s="22">
        <v>617.30260416666704</v>
      </c>
      <c r="I289" s="22">
        <v>936.72550000000047</v>
      </c>
      <c r="J289" s="22">
        <v>977.29838888888924</v>
      </c>
      <c r="K289" s="22">
        <v>0</v>
      </c>
      <c r="L289" s="22">
        <v>0</v>
      </c>
      <c r="M289" s="22">
        <v>2336.0959703282838</v>
      </c>
      <c r="N289" s="22">
        <v>2353.045441738554</v>
      </c>
    </row>
    <row r="290" spans="1:16" x14ac:dyDescent="0.2">
      <c r="B290" s="13" t="s">
        <v>297</v>
      </c>
      <c r="C290" s="22">
        <v>132.82222222222228</v>
      </c>
      <c r="D290" s="22">
        <v>148.57511520385728</v>
      </c>
      <c r="E290" s="22">
        <v>467.23333333333358</v>
      </c>
      <c r="F290" s="22">
        <v>467.23333333333358</v>
      </c>
      <c r="G290" s="22">
        <v>710.43107638888932</v>
      </c>
      <c r="H290" s="22">
        <v>617.30260416666704</v>
      </c>
      <c r="I290" s="22">
        <v>891.83155555555595</v>
      </c>
      <c r="J290" s="22">
        <v>934.98850000000039</v>
      </c>
      <c r="K290" s="22">
        <v>0</v>
      </c>
      <c r="L290" s="22">
        <v>0</v>
      </c>
      <c r="M290" s="22">
        <v>2202.3181875000009</v>
      </c>
      <c r="N290" s="22">
        <v>2168.0995527038581</v>
      </c>
    </row>
    <row r="291" spans="1:16" x14ac:dyDescent="0.2">
      <c r="B291" s="13" t="s">
        <v>298</v>
      </c>
      <c r="C291" s="22">
        <v>161.98100600600608</v>
      </c>
      <c r="D291" s="22">
        <v>209.7361111111112</v>
      </c>
      <c r="E291" s="22">
        <v>589.98888888888916</v>
      </c>
      <c r="F291" s="22">
        <v>649.20000000000027</v>
      </c>
      <c r="G291" s="22">
        <v>731.49965277777812</v>
      </c>
      <c r="H291" s="22">
        <v>651.98923611111138</v>
      </c>
      <c r="I291" s="22">
        <v>925.09188888888946</v>
      </c>
      <c r="J291" s="22">
        <v>969.34250000000054</v>
      </c>
      <c r="K291" s="22">
        <v>0</v>
      </c>
      <c r="L291" s="22">
        <v>0</v>
      </c>
      <c r="M291" s="22">
        <v>2408.5614365615629</v>
      </c>
      <c r="N291" s="22">
        <v>2480.2678472222237</v>
      </c>
    </row>
    <row r="292" spans="1:16" x14ac:dyDescent="0.2">
      <c r="B292" s="13" t="s">
        <v>299</v>
      </c>
      <c r="C292" s="22">
        <v>159.48573573573583</v>
      </c>
      <c r="D292" s="22">
        <v>165.2361111111112</v>
      </c>
      <c r="E292" s="22">
        <v>306.47222222222234</v>
      </c>
      <c r="F292" s="22">
        <v>306.47222222222234</v>
      </c>
      <c r="G292" s="22">
        <v>731.49965277777812</v>
      </c>
      <c r="H292" s="22">
        <v>651.98923611111138</v>
      </c>
      <c r="I292" s="22">
        <v>847.055555555556</v>
      </c>
      <c r="J292" s="22">
        <v>889.94444444444491</v>
      </c>
      <c r="K292" s="22">
        <v>0</v>
      </c>
      <c r="L292" s="22">
        <v>0</v>
      </c>
      <c r="M292" s="22">
        <v>2044.5131662912925</v>
      </c>
      <c r="N292" s="22">
        <v>2013.6420138888898</v>
      </c>
    </row>
    <row r="293" spans="1:16" x14ac:dyDescent="0.2">
      <c r="B293" s="13" t="s">
        <v>300</v>
      </c>
      <c r="C293" s="22">
        <v>132.3033333333334</v>
      </c>
      <c r="D293" s="22">
        <v>253.88888888888903</v>
      </c>
      <c r="E293" s="22">
        <v>570.67777777777803</v>
      </c>
      <c r="F293" s="22">
        <v>626.71111111111145</v>
      </c>
      <c r="G293" s="22">
        <v>905.60104166666713</v>
      </c>
      <c r="H293" s="22">
        <v>793.52118055555593</v>
      </c>
      <c r="I293" s="22">
        <v>1233.0662777777784</v>
      </c>
      <c r="J293" s="22">
        <v>1461.160111111112</v>
      </c>
      <c r="K293" s="22">
        <v>0</v>
      </c>
      <c r="L293" s="22">
        <v>0</v>
      </c>
      <c r="M293" s="22">
        <v>2841.6484305555568</v>
      </c>
      <c r="N293" s="22">
        <v>3135.2812916666685</v>
      </c>
    </row>
    <row r="294" spans="1:16" x14ac:dyDescent="0.2">
      <c r="B294" s="13" t="s">
        <v>301</v>
      </c>
      <c r="C294" s="22">
        <v>146.6004504504505</v>
      </c>
      <c r="D294" s="22">
        <v>159.50555555555562</v>
      </c>
      <c r="E294" s="22">
        <v>320.69777777777796</v>
      </c>
      <c r="F294" s="22">
        <v>352.76610605555567</v>
      </c>
      <c r="G294" s="22">
        <v>731.49965277777812</v>
      </c>
      <c r="H294" s="22">
        <v>651.98923611111138</v>
      </c>
      <c r="I294" s="22">
        <v>1141.9166666666672</v>
      </c>
      <c r="J294" s="22">
        <v>1507.3514444444452</v>
      </c>
      <c r="K294" s="22">
        <v>0</v>
      </c>
      <c r="L294" s="22">
        <v>0</v>
      </c>
      <c r="M294" s="22">
        <v>2340.7145476726737</v>
      </c>
      <c r="N294" s="22">
        <v>2671.612342166668</v>
      </c>
    </row>
    <row r="295" spans="1:16" x14ac:dyDescent="0.2">
      <c r="B295" s="13" t="s">
        <v>302</v>
      </c>
      <c r="C295" s="22">
        <v>126.49444444444451</v>
      </c>
      <c r="D295" s="22">
        <v>167.56944656372065</v>
      </c>
      <c r="E295" s="22">
        <v>572.95555555555586</v>
      </c>
      <c r="F295" s="22">
        <v>595.8722222222226</v>
      </c>
      <c r="G295" s="22">
        <v>731.49965277777812</v>
      </c>
      <c r="H295" s="22">
        <v>651.98923611111138</v>
      </c>
      <c r="I295" s="22">
        <v>1179.1978333333338</v>
      </c>
      <c r="J295" s="22">
        <v>1533.3635555555566</v>
      </c>
      <c r="K295" s="22">
        <v>0</v>
      </c>
      <c r="L295" s="22">
        <v>0</v>
      </c>
      <c r="M295" s="22">
        <v>2610.1474861111124</v>
      </c>
      <c r="N295" s="22">
        <v>2948.7944604526106</v>
      </c>
    </row>
    <row r="296" spans="1:16" x14ac:dyDescent="0.2">
      <c r="B296" s="13" t="s">
        <v>303</v>
      </c>
      <c r="C296" s="22">
        <v>152.27474747474756</v>
      </c>
      <c r="D296" s="22">
        <v>243.722216288249</v>
      </c>
      <c r="E296" s="22">
        <v>646.55555555555588</v>
      </c>
      <c r="F296" s="22">
        <v>646.55555555555588</v>
      </c>
      <c r="G296" s="22">
        <v>758.86319444444473</v>
      </c>
      <c r="H296" s="22">
        <v>660.53333333333364</v>
      </c>
      <c r="I296" s="22">
        <v>1049.5277777777781</v>
      </c>
      <c r="J296" s="22">
        <v>1290.7777777777783</v>
      </c>
      <c r="K296" s="22">
        <v>0</v>
      </c>
      <c r="L296" s="22">
        <v>0</v>
      </c>
      <c r="M296" s="22">
        <v>2607.2212752525261</v>
      </c>
      <c r="N296" s="22">
        <v>2841.5888829549167</v>
      </c>
    </row>
    <row r="297" spans="1:16" x14ac:dyDescent="0.2">
      <c r="B297" s="13" t="s">
        <v>304</v>
      </c>
      <c r="C297" s="22">
        <v>127.42777777777785</v>
      </c>
      <c r="D297" s="22">
        <v>142.24756028917116</v>
      </c>
      <c r="E297" s="22">
        <v>467.72777777777804</v>
      </c>
      <c r="F297" s="22">
        <v>514.71111111111134</v>
      </c>
      <c r="G297" s="22">
        <v>617.69756944444475</v>
      </c>
      <c r="H297" s="22">
        <v>517.30173611111138</v>
      </c>
      <c r="I297" s="22">
        <v>920.13822222222279</v>
      </c>
      <c r="J297" s="22">
        <v>993.97144444444484</v>
      </c>
      <c r="K297" s="22">
        <v>0</v>
      </c>
      <c r="L297" s="22">
        <v>0</v>
      </c>
      <c r="M297" s="22">
        <v>2132.9913472222233</v>
      </c>
      <c r="N297" s="22">
        <v>2168.2318519558389</v>
      </c>
    </row>
    <row r="298" spans="1:16" x14ac:dyDescent="0.2">
      <c r="B298" s="13" t="s">
        <v>305</v>
      </c>
      <c r="C298" s="22">
        <v>151.32552552552562</v>
      </c>
      <c r="D298" s="22">
        <v>202.38942040337454</v>
      </c>
      <c r="E298" s="22">
        <v>372.92777777777792</v>
      </c>
      <c r="F298" s="22">
        <v>417.61111111111131</v>
      </c>
      <c r="G298" s="22">
        <v>721.40243055555595</v>
      </c>
      <c r="H298" s="22">
        <v>618.48923611111138</v>
      </c>
      <c r="I298" s="22">
        <v>895.47711111111164</v>
      </c>
      <c r="J298" s="22">
        <v>939.29883333333385</v>
      </c>
      <c r="K298" s="22">
        <v>0</v>
      </c>
      <c r="L298" s="22">
        <v>0</v>
      </c>
      <c r="M298" s="22">
        <v>2141.1328449699708</v>
      </c>
      <c r="N298" s="22">
        <v>2177.7886009589311</v>
      </c>
    </row>
    <row r="299" spans="1:16" x14ac:dyDescent="0.2">
      <c r="B299" s="13" t="s">
        <v>306</v>
      </c>
      <c r="C299" s="22">
        <v>130.77777777777786</v>
      </c>
      <c r="D299" s="22">
        <v>201.14444444444459</v>
      </c>
      <c r="E299" s="22">
        <v>487.5347222222224</v>
      </c>
      <c r="F299" s="22">
        <v>564.27777777777806</v>
      </c>
      <c r="G299" s="22">
        <v>710.43107638888932</v>
      </c>
      <c r="H299" s="22">
        <v>617.30260416666704</v>
      </c>
      <c r="I299" s="22">
        <v>894.59788888888932</v>
      </c>
      <c r="J299" s="22">
        <v>934.98850000000039</v>
      </c>
      <c r="K299" s="22">
        <v>0</v>
      </c>
      <c r="L299" s="22">
        <v>0</v>
      </c>
      <c r="M299" s="22">
        <v>2223.3414652777788</v>
      </c>
      <c r="N299" s="22">
        <v>2317.7133263888904</v>
      </c>
    </row>
    <row r="300" spans="1:16" x14ac:dyDescent="0.2"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</row>
    <row r="301" spans="1:16" x14ac:dyDescent="0.2">
      <c r="A301" s="14" t="s">
        <v>307</v>
      </c>
      <c r="B301" s="13" t="s">
        <v>308</v>
      </c>
      <c r="C301" s="22">
        <v>128.00000000000006</v>
      </c>
      <c r="D301" s="22">
        <v>128.00000508626286</v>
      </c>
      <c r="E301" s="22">
        <v>389.27222222222241</v>
      </c>
      <c r="F301" s="22">
        <v>404.81666666666689</v>
      </c>
      <c r="G301" s="22">
        <v>720.5282986111115</v>
      </c>
      <c r="H301" s="22">
        <v>650.80260416666704</v>
      </c>
      <c r="I301" s="22">
        <v>953.8917777777782</v>
      </c>
      <c r="J301" s="22">
        <v>1097.8161666666672</v>
      </c>
      <c r="K301" s="22">
        <v>0</v>
      </c>
      <c r="L301" s="22">
        <v>0</v>
      </c>
      <c r="M301" s="22">
        <v>2191.6922986111122</v>
      </c>
      <c r="N301" s="22">
        <v>2281.4354425862634</v>
      </c>
    </row>
    <row r="302" spans="1:16" x14ac:dyDescent="0.2">
      <c r="B302" s="13" t="s">
        <v>309</v>
      </c>
      <c r="C302" s="22">
        <v>122.95614035087725</v>
      </c>
      <c r="D302" s="22">
        <v>126.94444444444451</v>
      </c>
      <c r="E302" s="22">
        <v>427.22222222222246</v>
      </c>
      <c r="F302" s="22">
        <v>442.55555555555571</v>
      </c>
      <c r="G302" s="22">
        <v>720.5282986111115</v>
      </c>
      <c r="H302" s="22">
        <v>650.80260416666704</v>
      </c>
      <c r="I302" s="22">
        <v>1005.2083333333338</v>
      </c>
      <c r="J302" s="22">
        <v>1152.6388888888894</v>
      </c>
      <c r="K302" s="22">
        <v>0</v>
      </c>
      <c r="L302" s="22">
        <v>0</v>
      </c>
      <c r="M302" s="22">
        <v>2275.9149945175454</v>
      </c>
      <c r="N302" s="22">
        <v>2372.9414930555567</v>
      </c>
    </row>
    <row r="303" spans="1:16" x14ac:dyDescent="0.2">
      <c r="B303" s="13" t="s">
        <v>310</v>
      </c>
      <c r="C303" s="22">
        <v>151.27693602693611</v>
      </c>
      <c r="D303" s="22">
        <v>201.26111772325285</v>
      </c>
      <c r="E303" s="22">
        <v>450.02222222222252</v>
      </c>
      <c r="F303" s="22">
        <v>473.12222222222249</v>
      </c>
      <c r="G303" s="22">
        <v>720.5282986111115</v>
      </c>
      <c r="H303" s="22">
        <v>650.80260416666704</v>
      </c>
      <c r="I303" s="22">
        <v>1090.4053240740748</v>
      </c>
      <c r="J303" s="22">
        <v>1134.4968888888893</v>
      </c>
      <c r="K303" s="22">
        <v>0</v>
      </c>
      <c r="L303" s="22">
        <v>0</v>
      </c>
      <c r="M303" s="22">
        <v>2412.2327809343446</v>
      </c>
      <c r="N303" s="22">
        <v>2459.6828330010317</v>
      </c>
    </row>
    <row r="304" spans="1:16" x14ac:dyDescent="0.2">
      <c r="B304" s="13" t="s">
        <v>311</v>
      </c>
      <c r="C304" s="22">
        <v>113.40286195286201</v>
      </c>
      <c r="D304" s="22">
        <v>118.32638846503396</v>
      </c>
      <c r="E304" s="22">
        <v>406.00000000000023</v>
      </c>
      <c r="F304" s="22">
        <v>497.98611111111137</v>
      </c>
      <c r="G304" s="22">
        <v>720.5282986111115</v>
      </c>
      <c r="H304" s="22">
        <v>650.80260416666704</v>
      </c>
      <c r="I304" s="22">
        <v>1072.2222222222229</v>
      </c>
      <c r="J304" s="22">
        <v>1263.881944444445</v>
      </c>
      <c r="K304" s="22">
        <v>0</v>
      </c>
      <c r="L304" s="22">
        <v>0</v>
      </c>
      <c r="M304" s="22">
        <v>2312.1533827861963</v>
      </c>
      <c r="N304" s="22">
        <v>2530.9970481872574</v>
      </c>
    </row>
    <row r="305" spans="2:14" x14ac:dyDescent="0.2">
      <c r="B305" s="13" t="s">
        <v>312</v>
      </c>
      <c r="C305" s="22">
        <v>153.07545045045052</v>
      </c>
      <c r="D305" s="22">
        <v>162.24722332424619</v>
      </c>
      <c r="E305" s="22">
        <v>492.80555555555583</v>
      </c>
      <c r="F305" s="22">
        <v>517.50000000000034</v>
      </c>
      <c r="G305" s="22">
        <v>720.5282986111115</v>
      </c>
      <c r="H305" s="22">
        <v>650.80260416666704</v>
      </c>
      <c r="I305" s="22">
        <v>1148.6931111111114</v>
      </c>
      <c r="J305" s="22">
        <v>1568.4895555555565</v>
      </c>
      <c r="K305" s="22">
        <v>0</v>
      </c>
      <c r="L305" s="22">
        <v>0</v>
      </c>
      <c r="M305" s="22">
        <v>2515.1024157282291</v>
      </c>
      <c r="N305" s="22">
        <v>2899.0393830464704</v>
      </c>
    </row>
    <row r="306" spans="2:14" x14ac:dyDescent="0.2">
      <c r="B306" s="13" t="s">
        <v>313</v>
      </c>
      <c r="C306" s="22">
        <v>101.27268518518525</v>
      </c>
      <c r="D306" s="22">
        <v>80.60000207689059</v>
      </c>
      <c r="E306" s="22">
        <v>360.08888888888913</v>
      </c>
      <c r="F306" s="22">
        <v>456.14444444444462</v>
      </c>
      <c r="G306" s="22">
        <v>718.9032986111115</v>
      </c>
      <c r="H306" s="22">
        <v>616.60815972222247</v>
      </c>
      <c r="I306" s="22">
        <v>991.88888888888926</v>
      </c>
      <c r="J306" s="22">
        <v>1058.9027777777783</v>
      </c>
      <c r="K306" s="22">
        <v>0</v>
      </c>
      <c r="L306" s="22">
        <v>0</v>
      </c>
      <c r="M306" s="22">
        <v>2172.1537615740749</v>
      </c>
      <c r="N306" s="22">
        <v>2212.2553840213363</v>
      </c>
    </row>
    <row r="307" spans="2:14" x14ac:dyDescent="0.2">
      <c r="B307" s="13" t="s">
        <v>314</v>
      </c>
      <c r="C307" s="22">
        <v>135.78678678678685</v>
      </c>
      <c r="D307" s="22">
        <v>177.793888888889</v>
      </c>
      <c r="E307" s="22">
        <v>503.9938888888891</v>
      </c>
      <c r="F307" s="22">
        <v>591.86944444444475</v>
      </c>
      <c r="G307" s="22">
        <v>720.5282986111115</v>
      </c>
      <c r="H307" s="22">
        <v>650.80260416666704</v>
      </c>
      <c r="I307" s="22">
        <v>1095.1141666666672</v>
      </c>
      <c r="J307" s="22">
        <v>1242.8020555555561</v>
      </c>
      <c r="K307" s="22">
        <v>0</v>
      </c>
      <c r="L307" s="22">
        <v>0</v>
      </c>
      <c r="M307" s="22">
        <v>2455.4231409534545</v>
      </c>
      <c r="N307" s="22">
        <v>2663.2679930555564</v>
      </c>
    </row>
    <row r="308" spans="2:14" x14ac:dyDescent="0.2">
      <c r="B308" s="13" t="s">
        <v>315</v>
      </c>
      <c r="C308" s="22">
        <v>160.86148648648657</v>
      </c>
      <c r="D308" s="22">
        <v>159.70000161065008</v>
      </c>
      <c r="E308" s="22">
        <v>483.4555555555558</v>
      </c>
      <c r="F308" s="22">
        <v>497.96444444444472</v>
      </c>
      <c r="G308" s="22">
        <v>720.5282986111115</v>
      </c>
      <c r="H308" s="22">
        <v>650.80260416666704</v>
      </c>
      <c r="I308" s="22">
        <v>1206.4001111111118</v>
      </c>
      <c r="J308" s="22">
        <v>1321.3530555555562</v>
      </c>
      <c r="K308" s="22">
        <v>0</v>
      </c>
      <c r="L308" s="22">
        <v>0</v>
      </c>
      <c r="M308" s="22">
        <v>2571.2454517642659</v>
      </c>
      <c r="N308" s="22">
        <v>2629.8201057773181</v>
      </c>
    </row>
    <row r="309" spans="2:14" x14ac:dyDescent="0.2">
      <c r="B309" s="13" t="s">
        <v>316</v>
      </c>
      <c r="C309" s="22">
        <v>148.67852852852857</v>
      </c>
      <c r="D309" s="22">
        <v>156.48888481987839</v>
      </c>
      <c r="E309" s="22">
        <v>429.48333333333358</v>
      </c>
      <c r="F309" s="22">
        <v>455.25000000000017</v>
      </c>
      <c r="G309" s="22">
        <v>720.5282986111115</v>
      </c>
      <c r="H309" s="22">
        <v>650.80260416666704</v>
      </c>
      <c r="I309" s="22">
        <v>1073.4418750000004</v>
      </c>
      <c r="J309" s="22">
        <v>1234.453912037038</v>
      </c>
      <c r="K309" s="22">
        <v>0</v>
      </c>
      <c r="L309" s="22">
        <v>0</v>
      </c>
      <c r="M309" s="22">
        <v>2372.1320354729742</v>
      </c>
      <c r="N309" s="22">
        <v>2496.9954010235838</v>
      </c>
    </row>
    <row r="310" spans="2:14" x14ac:dyDescent="0.2">
      <c r="B310" s="13" t="s">
        <v>317</v>
      </c>
      <c r="C310" s="22">
        <v>114.25376344086028</v>
      </c>
      <c r="D310" s="22">
        <v>98.277780744764485</v>
      </c>
      <c r="E310" s="22">
        <v>486.96111111111139</v>
      </c>
      <c r="F310" s="22">
        <v>584.35555555555584</v>
      </c>
      <c r="G310" s="22">
        <v>619.81996527777812</v>
      </c>
      <c r="H310" s="22">
        <v>533.46927083333355</v>
      </c>
      <c r="I310" s="22">
        <v>678.24488888888914</v>
      </c>
      <c r="J310" s="22">
        <v>709.85400000000027</v>
      </c>
      <c r="K310" s="22">
        <v>0</v>
      </c>
      <c r="L310" s="22">
        <v>0</v>
      </c>
      <c r="M310" s="22">
        <v>1899.2797287186388</v>
      </c>
      <c r="N310" s="22">
        <v>1925.9566071336542</v>
      </c>
    </row>
    <row r="311" spans="2:14" x14ac:dyDescent="0.2">
      <c r="B311" s="13" t="s">
        <v>318</v>
      </c>
      <c r="C311" s="22">
        <v>100.89765729585012</v>
      </c>
      <c r="D311" s="22">
        <v>112.11111280653228</v>
      </c>
      <c r="E311" s="22">
        <v>379.51111111111123</v>
      </c>
      <c r="F311" s="22">
        <v>455.45555555555575</v>
      </c>
      <c r="G311" s="22">
        <v>662.48663194444475</v>
      </c>
      <c r="H311" s="22">
        <v>575.8859375000003</v>
      </c>
      <c r="I311" s="22">
        <v>790.64594444444492</v>
      </c>
      <c r="J311" s="22">
        <v>851.32300000000043</v>
      </c>
      <c r="K311" s="22">
        <v>0</v>
      </c>
      <c r="L311" s="22">
        <v>0</v>
      </c>
      <c r="M311" s="22">
        <v>1933.541344795851</v>
      </c>
      <c r="N311" s="22">
        <v>1994.7756058620887</v>
      </c>
    </row>
    <row r="312" spans="2:14" x14ac:dyDescent="0.2">
      <c r="B312" s="13" t="s">
        <v>319</v>
      </c>
      <c r="C312" s="22">
        <v>91.487654320987687</v>
      </c>
      <c r="D312" s="22">
        <v>102.98888948228615</v>
      </c>
      <c r="E312" s="22">
        <v>448.91666666666691</v>
      </c>
      <c r="F312" s="22">
        <v>561.6166666666669</v>
      </c>
      <c r="G312" s="22">
        <v>696.98663194444487</v>
      </c>
      <c r="H312" s="22">
        <v>607.08038194444475</v>
      </c>
      <c r="I312" s="22">
        <v>820.90405555555606</v>
      </c>
      <c r="J312" s="22">
        <v>879.53316666666706</v>
      </c>
      <c r="K312" s="22">
        <v>0</v>
      </c>
      <c r="L312" s="22">
        <v>0</v>
      </c>
      <c r="M312" s="22">
        <v>2058.2950084876552</v>
      </c>
      <c r="N312" s="22">
        <v>2151.219104760065</v>
      </c>
    </row>
    <row r="313" spans="2:14" x14ac:dyDescent="0.2">
      <c r="B313" s="13" t="s">
        <v>320</v>
      </c>
      <c r="C313" s="22">
        <v>127.99305555555561</v>
      </c>
      <c r="D313" s="22">
        <v>143.33449736111118</v>
      </c>
      <c r="E313" s="22">
        <v>469.12222222222243</v>
      </c>
      <c r="F313" s="22">
        <v>504.33333333333354</v>
      </c>
      <c r="G313" s="22">
        <v>720.5282986111115</v>
      </c>
      <c r="H313" s="22">
        <v>650.80260416666704</v>
      </c>
      <c r="I313" s="22">
        <v>1089.6458333333337</v>
      </c>
      <c r="J313" s="22">
        <v>1198.2083333333339</v>
      </c>
      <c r="K313" s="22">
        <v>0</v>
      </c>
      <c r="L313" s="22">
        <v>0</v>
      </c>
      <c r="M313" s="22">
        <v>2407.2894097222238</v>
      </c>
      <c r="N313" s="22">
        <v>2496.6787681944456</v>
      </c>
    </row>
    <row r="314" spans="2:14" x14ac:dyDescent="0.2">
      <c r="B314" s="13" t="s">
        <v>321</v>
      </c>
      <c r="C314" s="22">
        <v>122.50360360360365</v>
      </c>
      <c r="D314" s="22">
        <v>129.88333172268341</v>
      </c>
      <c r="E314" s="22">
        <v>597.33888888888919</v>
      </c>
      <c r="F314" s="22">
        <v>639.1944444444448</v>
      </c>
      <c r="G314" s="22">
        <v>720.5282986111115</v>
      </c>
      <c r="H314" s="22">
        <v>650.80260416666704</v>
      </c>
      <c r="I314" s="22">
        <v>1127.3344444444451</v>
      </c>
      <c r="J314" s="22">
        <v>1259.4858333333341</v>
      </c>
      <c r="K314" s="22">
        <v>0</v>
      </c>
      <c r="L314" s="22">
        <v>0</v>
      </c>
      <c r="M314" s="22">
        <v>2567.7052355480496</v>
      </c>
      <c r="N314" s="22">
        <v>2679.3662136671296</v>
      </c>
    </row>
    <row r="316" spans="2:14" x14ac:dyDescent="0.2">
      <c r="N316" s="16"/>
    </row>
    <row r="317" spans="2:14" x14ac:dyDescent="0.2">
      <c r="B317" s="13" t="s">
        <v>323</v>
      </c>
      <c r="C317" s="22">
        <f>AVERAGE(C5:C314)</f>
        <v>118.76748453586474</v>
      </c>
      <c r="D317" s="22">
        <f t="shared" ref="D317:H317" si="0">AVERAGE(D5:D314)</f>
        <v>128.92655057351712</v>
      </c>
      <c r="E317" s="22">
        <f t="shared" si="0"/>
        <v>476.48739540229928</v>
      </c>
      <c r="F317" s="22">
        <f t="shared" si="0"/>
        <v>542.58678237720335</v>
      </c>
      <c r="G317" s="22">
        <f t="shared" si="0"/>
        <v>924.53644330455256</v>
      </c>
      <c r="H317" s="22">
        <f t="shared" si="0"/>
        <v>710.32280603735001</v>
      </c>
      <c r="I317" s="22">
        <f>SUM(I5:I314)/COUNTIF(I5:I314,"&gt;0")</f>
        <v>1043.6846987873375</v>
      </c>
      <c r="J317" s="22">
        <f>SUM(J5:J314)/COUNTIF(J5:J314,"&gt;0")</f>
        <v>1202.0187165143846</v>
      </c>
      <c r="K317" s="22">
        <f t="shared" ref="K317:N317" si="1">SUM(K5:K314)/COUNTIF(K5:K314,"&gt;0")</f>
        <v>1043.684698787338</v>
      </c>
      <c r="L317" s="22">
        <f t="shared" si="1"/>
        <v>1202.0187165143866</v>
      </c>
      <c r="M317" s="22">
        <f t="shared" si="1"/>
        <v>2563.4760220300541</v>
      </c>
      <c r="N317" s="22">
        <f t="shared" si="1"/>
        <v>2583.8548555024554</v>
      </c>
    </row>
    <row r="318" spans="2:14" x14ac:dyDescent="0.2">
      <c r="D318" s="19">
        <f>+D317/C317-1</f>
        <v>8.553743541301162E-2</v>
      </c>
      <c r="E318" s="20"/>
      <c r="F318" s="19">
        <f>+F317/E317-1</f>
        <v>0.13872221513665894</v>
      </c>
      <c r="G318" s="20"/>
      <c r="H318" s="19">
        <f>+H317/G317-1</f>
        <v>-0.23169842445749667</v>
      </c>
      <c r="I318" s="20"/>
      <c r="J318" s="19">
        <f>+J317/I317-1</f>
        <v>0.15170675387980315</v>
      </c>
      <c r="K318" s="20"/>
      <c r="L318" s="20"/>
      <c r="M318" s="20"/>
      <c r="N318" s="19">
        <f>+N317/M317-1</f>
        <v>7.9496875715900917E-3</v>
      </c>
    </row>
  </sheetData>
  <printOptions gridLines="1"/>
  <pageMargins left="0.66" right="0.51" top="0.69" bottom="0.77" header="0.51181102362204722" footer="0.51181102362204722"/>
  <pageSetup paperSize="9" scale="90" fitToHeight="7" orientation="landscape" r:id="rId1"/>
  <headerFooter alignWithMargins="0">
    <oddFooter>&amp;CBilaga 1 - Sida &amp;P (&amp;N)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B37F9-5308-4F91-B327-B04570AF5642}">
  <sheetPr>
    <tabColor rgb="FFBA4945"/>
  </sheetPr>
  <dimension ref="A1:AC318"/>
  <sheetViews>
    <sheetView zoomScale="75" zoomScaleNormal="100" workbookViewId="0">
      <pane ySplit="3" topLeftCell="A300" activePane="bottomLeft" state="frozen"/>
      <selection pane="bottomLeft" activeCell="I32" sqref="I32"/>
    </sheetView>
  </sheetViews>
  <sheetFormatPr defaultRowHeight="12.75" x14ac:dyDescent="0.2"/>
  <cols>
    <col min="1" max="1" width="20.7109375" customWidth="1"/>
    <col min="2" max="2" width="13.85546875" customWidth="1"/>
    <col min="12" max="12" width="9" customWidth="1"/>
    <col min="13" max="14" width="11.7109375" customWidth="1"/>
  </cols>
  <sheetData>
    <row r="1" spans="1:29" ht="15.75" x14ac:dyDescent="0.25">
      <c r="B1" s="1" t="s">
        <v>328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9" x14ac:dyDescent="0.2">
      <c r="C2" s="2" t="s">
        <v>1</v>
      </c>
      <c r="D2" s="2"/>
      <c r="E2" s="2" t="s">
        <v>2</v>
      </c>
      <c r="F2" s="2"/>
      <c r="G2" s="2" t="s">
        <v>325</v>
      </c>
      <c r="H2" s="2"/>
      <c r="I2" s="2" t="s">
        <v>4</v>
      </c>
      <c r="J2" s="2"/>
      <c r="K2" s="3" t="s">
        <v>5</v>
      </c>
      <c r="L2" s="2"/>
      <c r="M2" s="2" t="s">
        <v>326</v>
      </c>
      <c r="N2" s="2"/>
    </row>
    <row r="3" spans="1:29" ht="13.5" thickBot="1" x14ac:dyDescent="0.25">
      <c r="A3" s="4" t="s">
        <v>7</v>
      </c>
      <c r="B3" s="4" t="s">
        <v>8</v>
      </c>
      <c r="C3" s="5" t="s">
        <v>9</v>
      </c>
      <c r="D3" s="5" t="s">
        <v>10</v>
      </c>
      <c r="E3" s="5" t="s">
        <v>9</v>
      </c>
      <c r="F3" s="5" t="s">
        <v>10</v>
      </c>
      <c r="G3" s="5" t="s">
        <v>9</v>
      </c>
      <c r="H3" s="5" t="s">
        <v>10</v>
      </c>
      <c r="I3" s="5" t="s">
        <v>9</v>
      </c>
      <c r="J3" s="5" t="s">
        <v>10</v>
      </c>
      <c r="K3" s="5" t="s">
        <v>9</v>
      </c>
      <c r="L3" s="5" t="s">
        <v>10</v>
      </c>
      <c r="M3" s="5" t="s">
        <v>9</v>
      </c>
      <c r="N3" s="5" t="s">
        <v>10</v>
      </c>
    </row>
    <row r="4" spans="1:29" x14ac:dyDescent="0.2">
      <c r="C4" s="6"/>
      <c r="M4" s="7"/>
      <c r="N4" s="8"/>
    </row>
    <row r="5" spans="1:29" s="12" customFormat="1" x14ac:dyDescent="0.2">
      <c r="A5" s="9" t="s">
        <v>11</v>
      </c>
      <c r="B5" s="10" t="s">
        <v>12</v>
      </c>
      <c r="C5" s="22">
        <v>93.714714714714759</v>
      </c>
      <c r="D5" s="22">
        <v>149.11111195882174</v>
      </c>
      <c r="E5" s="22">
        <v>317.14222222222236</v>
      </c>
      <c r="F5" s="22">
        <v>365.14966666666686</v>
      </c>
      <c r="G5" s="22">
        <v>295.99027777777786</v>
      </c>
      <c r="H5" s="22">
        <v>331.16944444444465</v>
      </c>
      <c r="I5" s="22">
        <v>1112.998833333334</v>
      </c>
      <c r="J5" s="22">
        <v>1246.1688333333341</v>
      </c>
      <c r="K5" s="22">
        <v>0</v>
      </c>
      <c r="L5" s="22">
        <v>0</v>
      </c>
      <c r="M5" s="22">
        <v>1819.8460480480489</v>
      </c>
      <c r="N5" s="22">
        <v>2091.5990564032672</v>
      </c>
      <c r="P5"/>
      <c r="Q5"/>
      <c r="R5"/>
      <c r="S5"/>
      <c r="T5"/>
      <c r="U5"/>
      <c r="V5"/>
      <c r="W5"/>
      <c r="X5"/>
      <c r="Y5"/>
      <c r="Z5"/>
      <c r="AA5"/>
      <c r="AB5"/>
      <c r="AC5"/>
    </row>
    <row r="6" spans="1:29" x14ac:dyDescent="0.2">
      <c r="B6" s="13" t="s">
        <v>13</v>
      </c>
      <c r="C6" s="22">
        <v>107.19369369369376</v>
      </c>
      <c r="D6" s="22">
        <v>132.47778150770395</v>
      </c>
      <c r="E6" s="22">
        <v>484.00000000000028</v>
      </c>
      <c r="F6" s="22">
        <v>631.96666666666704</v>
      </c>
      <c r="G6" s="22">
        <v>280.46111111111128</v>
      </c>
      <c r="H6" s="22">
        <v>232.98194444444459</v>
      </c>
      <c r="I6" s="22">
        <v>1152.3279444444449</v>
      </c>
      <c r="J6" s="22">
        <v>1186.8642222222229</v>
      </c>
      <c r="K6" s="22">
        <v>0</v>
      </c>
      <c r="L6" s="22">
        <v>0</v>
      </c>
      <c r="M6" s="22">
        <v>2023.9827492492502</v>
      </c>
      <c r="N6" s="22">
        <v>2184.2906148410389</v>
      </c>
    </row>
    <row r="7" spans="1:29" x14ac:dyDescent="0.2">
      <c r="B7" s="13" t="s">
        <v>14</v>
      </c>
      <c r="C7" s="22">
        <v>131.68423423423431</v>
      </c>
      <c r="D7" s="22">
        <v>147.22222222222231</v>
      </c>
      <c r="E7" s="22">
        <v>682.6222222222226</v>
      </c>
      <c r="F7" s="22">
        <v>884.07777777777812</v>
      </c>
      <c r="G7" s="22">
        <v>295.99027777777786</v>
      </c>
      <c r="H7" s="22">
        <v>331.16944444444465</v>
      </c>
      <c r="I7" s="22">
        <v>1173.6544444444448</v>
      </c>
      <c r="J7" s="22">
        <v>1208.8340555555562</v>
      </c>
      <c r="K7" s="22">
        <v>0</v>
      </c>
      <c r="L7" s="22">
        <v>0</v>
      </c>
      <c r="M7" s="22">
        <v>2283.9511786786798</v>
      </c>
      <c r="N7" s="22">
        <v>2571.3035000000013</v>
      </c>
    </row>
    <row r="8" spans="1:29" x14ac:dyDescent="0.2">
      <c r="B8" s="13" t="s">
        <v>15</v>
      </c>
      <c r="C8" s="22">
        <v>156.77072072072079</v>
      </c>
      <c r="D8" s="22">
        <v>167.14444690280507</v>
      </c>
      <c r="E8" s="22">
        <v>621.62222222222249</v>
      </c>
      <c r="F8" s="22">
        <v>746.15555555555591</v>
      </c>
      <c r="G8" s="22">
        <v>274.94722222222236</v>
      </c>
      <c r="H8" s="22">
        <v>307.51666666666682</v>
      </c>
      <c r="I8" s="22">
        <v>1038.0505000000005</v>
      </c>
      <c r="J8" s="22">
        <v>1212.1901111111117</v>
      </c>
      <c r="K8" s="22">
        <v>0</v>
      </c>
      <c r="L8" s="22">
        <v>0</v>
      </c>
      <c r="M8" s="22">
        <v>2091.390665165166</v>
      </c>
      <c r="N8" s="22">
        <v>2433.0067802361395</v>
      </c>
    </row>
    <row r="9" spans="1:29" x14ac:dyDescent="0.2">
      <c r="B9" s="13" t="s">
        <v>16</v>
      </c>
      <c r="C9" s="22">
        <v>103.86936936936941</v>
      </c>
      <c r="D9" s="22">
        <v>110.77778074476448</v>
      </c>
      <c r="E9" s="22">
        <v>338.2222222222224</v>
      </c>
      <c r="F9" s="22">
        <v>406.777777777778</v>
      </c>
      <c r="G9" s="22">
        <v>295.99027777777786</v>
      </c>
      <c r="H9" s="22">
        <v>331.16944444444465</v>
      </c>
      <c r="I9" s="22">
        <v>1157.4638888888896</v>
      </c>
      <c r="J9" s="22">
        <v>1192.1502777777782</v>
      </c>
      <c r="K9" s="22">
        <v>0</v>
      </c>
      <c r="L9" s="22">
        <v>0</v>
      </c>
      <c r="M9" s="22">
        <v>1895.5457582582594</v>
      </c>
      <c r="N9" s="22">
        <v>2040.8752807447654</v>
      </c>
    </row>
    <row r="10" spans="1:29" x14ac:dyDescent="0.2">
      <c r="B10" s="13" t="s">
        <v>17</v>
      </c>
      <c r="C10" s="22">
        <v>167.53003003003013</v>
      </c>
      <c r="D10" s="22">
        <v>151.33888888888896</v>
      </c>
      <c r="E10" s="22">
        <v>526.87222222222249</v>
      </c>
      <c r="F10" s="22">
        <v>648.00555555555593</v>
      </c>
      <c r="G10" s="22">
        <v>280.46111111111128</v>
      </c>
      <c r="H10" s="22">
        <v>232.98194444444459</v>
      </c>
      <c r="I10" s="22">
        <v>1130.7638888888894</v>
      </c>
      <c r="J10" s="22">
        <v>1356.9166666666672</v>
      </c>
      <c r="K10" s="22">
        <v>0</v>
      </c>
      <c r="L10" s="22">
        <v>0</v>
      </c>
      <c r="M10" s="22">
        <v>2105.6272522522531</v>
      </c>
      <c r="N10" s="22">
        <v>2389.243055555557</v>
      </c>
    </row>
    <row r="11" spans="1:29" x14ac:dyDescent="0.2">
      <c r="B11" s="13" t="s">
        <v>18</v>
      </c>
      <c r="C11" s="22">
        <v>125.05900900900906</v>
      </c>
      <c r="D11" s="22">
        <v>120.9444444444445</v>
      </c>
      <c r="E11" s="22">
        <v>240.03888888888901</v>
      </c>
      <c r="F11" s="22">
        <v>300.06111666666681</v>
      </c>
      <c r="G11" s="22">
        <v>274.94722222222236</v>
      </c>
      <c r="H11" s="22">
        <v>307.51666666666682</v>
      </c>
      <c r="I11" s="22">
        <v>1108.8493333333338</v>
      </c>
      <c r="J11" s="22">
        <v>1229.4314444444449</v>
      </c>
      <c r="K11" s="22">
        <v>0</v>
      </c>
      <c r="L11" s="22">
        <v>0</v>
      </c>
      <c r="M11" s="22">
        <v>1748.8944534534542</v>
      </c>
      <c r="N11" s="22">
        <v>1957.9536722222228</v>
      </c>
    </row>
    <row r="12" spans="1:29" x14ac:dyDescent="0.2">
      <c r="B12" s="13" t="s">
        <v>19</v>
      </c>
      <c r="C12" s="22">
        <v>125.05900900900906</v>
      </c>
      <c r="D12" s="22">
        <v>120.9444444444445</v>
      </c>
      <c r="E12" s="22">
        <v>271.32222222222236</v>
      </c>
      <c r="F12" s="22">
        <v>271.32222222222236</v>
      </c>
      <c r="G12" s="22">
        <v>274.94722222222236</v>
      </c>
      <c r="H12" s="22">
        <v>307.51666666666682</v>
      </c>
      <c r="I12" s="22">
        <v>1108.8493333333338</v>
      </c>
      <c r="J12" s="22">
        <v>1229.4314444444449</v>
      </c>
      <c r="K12" s="22">
        <v>0</v>
      </c>
      <c r="L12" s="22">
        <v>0</v>
      </c>
      <c r="M12" s="22">
        <v>1780.1777867867877</v>
      </c>
      <c r="N12" s="22">
        <v>1929.2147777777784</v>
      </c>
    </row>
    <row r="13" spans="1:29" x14ac:dyDescent="0.2">
      <c r="B13" s="13" t="s">
        <v>20</v>
      </c>
      <c r="C13" s="22">
        <v>125.05900900900906</v>
      </c>
      <c r="D13" s="22">
        <v>120.9444444444445</v>
      </c>
      <c r="E13" s="22">
        <v>363.33333333333354</v>
      </c>
      <c r="F13" s="22">
        <v>410.44444444444463</v>
      </c>
      <c r="G13" s="22">
        <v>274.94722222222236</v>
      </c>
      <c r="H13" s="22">
        <v>307.51666666666682</v>
      </c>
      <c r="I13" s="22">
        <v>1108.8493333333338</v>
      </c>
      <c r="J13" s="22">
        <v>1229.4314444444449</v>
      </c>
      <c r="K13" s="22">
        <v>0</v>
      </c>
      <c r="L13" s="22">
        <v>0</v>
      </c>
      <c r="M13" s="22">
        <v>1872.1888978978989</v>
      </c>
      <c r="N13" s="22">
        <v>2068.3370000000009</v>
      </c>
    </row>
    <row r="14" spans="1:29" x14ac:dyDescent="0.2">
      <c r="B14" s="13" t="s">
        <v>21</v>
      </c>
      <c r="C14" s="22">
        <v>125.05900900900906</v>
      </c>
      <c r="D14" s="22">
        <v>120.9444444444445</v>
      </c>
      <c r="E14" s="22">
        <v>512.54861111111143</v>
      </c>
      <c r="F14" s="22">
        <v>625.21666666666704</v>
      </c>
      <c r="G14" s="22">
        <v>274.94722222222236</v>
      </c>
      <c r="H14" s="22">
        <v>307.51666666666682</v>
      </c>
      <c r="I14" s="22">
        <v>1046.0171111111115</v>
      </c>
      <c r="J14" s="22">
        <v>1223.341222222223</v>
      </c>
      <c r="K14" s="22">
        <v>0</v>
      </c>
      <c r="L14" s="22">
        <v>0</v>
      </c>
      <c r="M14" s="22">
        <v>1958.5719534534544</v>
      </c>
      <c r="N14" s="22">
        <v>2277.0190000000011</v>
      </c>
    </row>
    <row r="15" spans="1:29" x14ac:dyDescent="0.2">
      <c r="B15" s="13" t="s">
        <v>22</v>
      </c>
      <c r="C15" s="22">
        <v>107.65533980582531</v>
      </c>
      <c r="D15" s="22">
        <v>100.59444639417838</v>
      </c>
      <c r="E15" s="22">
        <v>503.42222222222244</v>
      </c>
      <c r="F15" s="22">
        <v>614.53333333333364</v>
      </c>
      <c r="G15" s="22">
        <v>274.94722222222236</v>
      </c>
      <c r="H15" s="22">
        <v>307.51666666666682</v>
      </c>
      <c r="I15" s="22">
        <v>1046.0171111111115</v>
      </c>
      <c r="J15" s="22">
        <v>1223.341222222223</v>
      </c>
      <c r="K15" s="22">
        <v>0</v>
      </c>
      <c r="L15" s="22">
        <v>0</v>
      </c>
      <c r="M15" s="22">
        <v>1932.0418953613819</v>
      </c>
      <c r="N15" s="22">
        <v>2245.9856686164017</v>
      </c>
    </row>
    <row r="16" spans="1:29" x14ac:dyDescent="0.2">
      <c r="B16" s="13" t="s">
        <v>23</v>
      </c>
      <c r="C16" s="22">
        <v>130.22801231310473</v>
      </c>
      <c r="D16" s="22">
        <v>131.25000000000006</v>
      </c>
      <c r="E16" s="22">
        <v>387.09444444444466</v>
      </c>
      <c r="F16" s="22">
        <v>448.55555555555571</v>
      </c>
      <c r="G16" s="22">
        <v>295.99027777777786</v>
      </c>
      <c r="H16" s="22">
        <v>331.16944444444465</v>
      </c>
      <c r="I16" s="22">
        <v>1157.4638888888896</v>
      </c>
      <c r="J16" s="22">
        <v>1192.1502777777782</v>
      </c>
      <c r="K16" s="22">
        <v>0</v>
      </c>
      <c r="L16" s="22">
        <v>0</v>
      </c>
      <c r="M16" s="22">
        <v>1970.776623424217</v>
      </c>
      <c r="N16" s="22">
        <v>2103.1252777777786</v>
      </c>
    </row>
    <row r="17" spans="1:15" x14ac:dyDescent="0.2">
      <c r="B17" s="13" t="s">
        <v>24</v>
      </c>
      <c r="C17" s="22">
        <v>116.65090090090094</v>
      </c>
      <c r="D17" s="22">
        <v>135.86111068725617</v>
      </c>
      <c r="E17" s="22">
        <v>419.90000000000015</v>
      </c>
      <c r="F17" s="22">
        <v>482.88333333333361</v>
      </c>
      <c r="G17" s="22">
        <v>169.28043292404368</v>
      </c>
      <c r="H17" s="22">
        <v>166.96371527777791</v>
      </c>
      <c r="I17" s="22">
        <v>1047.9149444444449</v>
      </c>
      <c r="J17" s="22">
        <v>1140.0081111111117</v>
      </c>
      <c r="K17" s="22">
        <v>0</v>
      </c>
      <c r="L17" s="22">
        <v>0</v>
      </c>
      <c r="M17" s="22">
        <v>1753.7462782693899</v>
      </c>
      <c r="N17" s="22">
        <v>1925.7162704094796</v>
      </c>
    </row>
    <row r="18" spans="1:15" x14ac:dyDescent="0.2">
      <c r="B18" s="13" t="s">
        <v>25</v>
      </c>
      <c r="C18" s="22">
        <v>86.487237237237295</v>
      </c>
      <c r="D18" s="22">
        <v>93.199994828966155</v>
      </c>
      <c r="E18" s="22">
        <v>313.63633333333348</v>
      </c>
      <c r="F18" s="22">
        <v>388.95366666666695</v>
      </c>
      <c r="G18" s="22">
        <v>280.46111111111128</v>
      </c>
      <c r="H18" s="22">
        <v>232.98194444444459</v>
      </c>
      <c r="I18" s="22">
        <v>1112.998833333334</v>
      </c>
      <c r="J18" s="22">
        <v>1246.1688333333341</v>
      </c>
      <c r="K18" s="22">
        <v>0</v>
      </c>
      <c r="L18" s="22">
        <v>0</v>
      </c>
      <c r="M18" s="22">
        <v>1793.583515015016</v>
      </c>
      <c r="N18" s="22">
        <v>1961.3044392734118</v>
      </c>
    </row>
    <row r="19" spans="1:15" x14ac:dyDescent="0.2">
      <c r="B19" s="13" t="s">
        <v>26</v>
      </c>
      <c r="C19" s="22">
        <v>110.70900900900904</v>
      </c>
      <c r="D19" s="22">
        <v>141.08333587646507</v>
      </c>
      <c r="E19" s="22">
        <v>246.10000000000014</v>
      </c>
      <c r="F19" s="22">
        <v>401.80555555555583</v>
      </c>
      <c r="G19" s="22">
        <v>295.99027777777786</v>
      </c>
      <c r="H19" s="22">
        <v>331.16944444444465</v>
      </c>
      <c r="I19" s="22">
        <v>1042.5323888888893</v>
      </c>
      <c r="J19" s="22">
        <v>1105.1287222222229</v>
      </c>
      <c r="K19" s="22">
        <v>0</v>
      </c>
      <c r="L19" s="22">
        <v>0</v>
      </c>
      <c r="M19" s="22">
        <v>1695.3316756756765</v>
      </c>
      <c r="N19" s="22">
        <v>1979.1870580986886</v>
      </c>
    </row>
    <row r="20" spans="1:15" x14ac:dyDescent="0.2">
      <c r="B20" s="13" t="s">
        <v>27</v>
      </c>
      <c r="C20" s="22">
        <v>112.6044294294295</v>
      </c>
      <c r="D20" s="22">
        <v>142.67777336968342</v>
      </c>
      <c r="E20" s="22">
        <v>309.33333333333348</v>
      </c>
      <c r="F20" s="22">
        <v>396.2222222222224</v>
      </c>
      <c r="G20" s="22">
        <v>276.27194444444456</v>
      </c>
      <c r="H20" s="22">
        <v>279.15805555555568</v>
      </c>
      <c r="I20" s="22">
        <v>977.82377777777822</v>
      </c>
      <c r="J20" s="22">
        <v>1071.6217777777783</v>
      </c>
      <c r="K20" s="22">
        <v>0</v>
      </c>
      <c r="L20" s="22">
        <v>0</v>
      </c>
      <c r="M20" s="22">
        <v>1676.0334849849858</v>
      </c>
      <c r="N20" s="22">
        <v>1889.6798289252399</v>
      </c>
    </row>
    <row r="21" spans="1:15" x14ac:dyDescent="0.2">
      <c r="B21" s="13" t="s">
        <v>28</v>
      </c>
      <c r="C21" s="22">
        <v>59.895495495495531</v>
      </c>
      <c r="D21" s="22">
        <v>73.811112509833364</v>
      </c>
      <c r="E21" s="22">
        <v>240.03333333333345</v>
      </c>
      <c r="F21" s="22">
        <v>300.0611111111113</v>
      </c>
      <c r="G21" s="22">
        <v>280.46111111111128</v>
      </c>
      <c r="H21" s="22">
        <v>232.98194444444459</v>
      </c>
      <c r="I21" s="22">
        <v>1112.998833333334</v>
      </c>
      <c r="J21" s="22">
        <v>1246.1688333333341</v>
      </c>
      <c r="K21" s="22">
        <v>0</v>
      </c>
      <c r="L21" s="22">
        <v>0</v>
      </c>
      <c r="M21" s="22">
        <v>1693.3887732732744</v>
      </c>
      <c r="N21" s="22">
        <v>1853.0230013987232</v>
      </c>
    </row>
    <row r="22" spans="1:15" x14ac:dyDescent="0.2">
      <c r="B22" s="13" t="s">
        <v>29</v>
      </c>
      <c r="C22" s="22">
        <v>124.84629629629637</v>
      </c>
      <c r="D22" s="22">
        <v>130.91666963365341</v>
      </c>
      <c r="E22" s="22">
        <v>393.08444444444467</v>
      </c>
      <c r="F22" s="22">
        <v>468.16111111111132</v>
      </c>
      <c r="G22" s="22">
        <v>169.28043292404368</v>
      </c>
      <c r="H22" s="22">
        <v>166.96371527777788</v>
      </c>
      <c r="I22" s="22">
        <v>1047.9149444444449</v>
      </c>
      <c r="J22" s="22">
        <v>1140.0081111111117</v>
      </c>
      <c r="K22" s="22">
        <v>0</v>
      </c>
      <c r="L22" s="22">
        <v>0</v>
      </c>
      <c r="M22" s="22">
        <v>1735.1261181092295</v>
      </c>
      <c r="N22" s="22">
        <v>1906.0496071336545</v>
      </c>
    </row>
    <row r="23" spans="1:15" x14ac:dyDescent="0.2">
      <c r="B23" s="13" t="s">
        <v>30</v>
      </c>
      <c r="C23" s="22">
        <v>100.56201201201206</v>
      </c>
      <c r="D23" s="22">
        <v>80.283334520127823</v>
      </c>
      <c r="E23" s="22">
        <v>612.5833333333336</v>
      </c>
      <c r="F23" s="22">
        <v>753.47777777777821</v>
      </c>
      <c r="G23" s="22">
        <v>291.28987500000022</v>
      </c>
      <c r="H23" s="22">
        <v>317.81889756944457</v>
      </c>
      <c r="I23" s="22">
        <v>1112.998833333334</v>
      </c>
      <c r="J23" s="22">
        <v>1246.1688333333341</v>
      </c>
      <c r="K23" s="22">
        <v>0</v>
      </c>
      <c r="L23" s="22">
        <v>0</v>
      </c>
      <c r="M23" s="22">
        <v>2117.4340536786799</v>
      </c>
      <c r="N23" s="22">
        <v>2397.7488432006844</v>
      </c>
    </row>
    <row r="24" spans="1:15" x14ac:dyDescent="0.2">
      <c r="B24" s="13" t="s">
        <v>31</v>
      </c>
      <c r="C24" s="22">
        <v>144.85330330330336</v>
      </c>
      <c r="D24" s="22">
        <v>147.23333782619895</v>
      </c>
      <c r="E24" s="22">
        <v>344.7222222222224</v>
      </c>
      <c r="F24" s="22">
        <v>423.26388888888908</v>
      </c>
      <c r="G24" s="22">
        <v>274.94722222222236</v>
      </c>
      <c r="H24" s="22">
        <v>307.51666666666682</v>
      </c>
      <c r="I24" s="22">
        <v>1042.5323888888893</v>
      </c>
      <c r="J24" s="22">
        <v>1105.1287222222229</v>
      </c>
      <c r="K24" s="22">
        <v>0</v>
      </c>
      <c r="L24" s="22">
        <v>0</v>
      </c>
      <c r="M24" s="22">
        <v>1807.0551366366378</v>
      </c>
      <c r="N24" s="22">
        <v>1983.1426156039777</v>
      </c>
    </row>
    <row r="25" spans="1:15" x14ac:dyDescent="0.2">
      <c r="B25" s="13" t="s">
        <v>32</v>
      </c>
      <c r="C25" s="22">
        <v>110.74984984984989</v>
      </c>
      <c r="D25" s="22">
        <v>132.86666870117173</v>
      </c>
      <c r="E25" s="22">
        <v>157.54305555555564</v>
      </c>
      <c r="F25" s="22">
        <v>236.06388888888901</v>
      </c>
      <c r="G25" s="22">
        <v>274.94722222222236</v>
      </c>
      <c r="H25" s="22">
        <v>307.51666666666682</v>
      </c>
      <c r="I25" s="22">
        <v>1042.5323888888893</v>
      </c>
      <c r="J25" s="22">
        <v>1105.1287222222229</v>
      </c>
      <c r="K25" s="22">
        <v>0</v>
      </c>
      <c r="L25" s="22">
        <v>0</v>
      </c>
      <c r="M25" s="22">
        <v>1585.7725165165173</v>
      </c>
      <c r="N25" s="22">
        <v>1781.5759464789501</v>
      </c>
    </row>
    <row r="26" spans="1:15" x14ac:dyDescent="0.2">
      <c r="B26" s="13" t="s">
        <v>33</v>
      </c>
      <c r="C26" s="22">
        <v>113.58558558558565</v>
      </c>
      <c r="D26" s="22">
        <v>101.06666353013783</v>
      </c>
      <c r="E26" s="22">
        <v>264.49444444444458</v>
      </c>
      <c r="F26" s="22">
        <v>296.32222222222236</v>
      </c>
      <c r="G26" s="22">
        <v>280.46111111111128</v>
      </c>
      <c r="H26" s="22">
        <v>232.98194444444459</v>
      </c>
      <c r="I26" s="22">
        <v>1112.998833333334</v>
      </c>
      <c r="J26" s="22">
        <v>1246.1688333333341</v>
      </c>
      <c r="K26" s="22">
        <v>0</v>
      </c>
      <c r="L26" s="22">
        <v>0</v>
      </c>
      <c r="M26" s="22">
        <v>1771.5399744744755</v>
      </c>
      <c r="N26" s="22">
        <v>1876.5396635301388</v>
      </c>
    </row>
    <row r="27" spans="1:15" x14ac:dyDescent="0.2">
      <c r="B27" s="13" t="s">
        <v>34</v>
      </c>
      <c r="C27" s="22">
        <v>160.20450450450457</v>
      </c>
      <c r="D27" s="22">
        <v>189.30555979410846</v>
      </c>
      <c r="E27" s="22">
        <v>718.47222222222251</v>
      </c>
      <c r="F27" s="22">
        <v>1001.0000000000006</v>
      </c>
      <c r="G27" s="22">
        <v>295.99027777777786</v>
      </c>
      <c r="H27" s="22">
        <v>331.16944444444465</v>
      </c>
      <c r="I27" s="22">
        <v>1145.7981111111114</v>
      </c>
      <c r="J27" s="22">
        <v>1434.5046666666676</v>
      </c>
      <c r="K27" s="22">
        <v>0</v>
      </c>
      <c r="L27" s="22">
        <v>0</v>
      </c>
      <c r="M27" s="22">
        <v>2320.4651156156165</v>
      </c>
      <c r="N27" s="22">
        <v>2955.9796709052207</v>
      </c>
    </row>
    <row r="28" spans="1:15" x14ac:dyDescent="0.2">
      <c r="B28" s="13" t="s">
        <v>35</v>
      </c>
      <c r="C28" s="22">
        <v>86.342342342342377</v>
      </c>
      <c r="D28" s="22">
        <v>114.16666242811395</v>
      </c>
      <c r="E28" s="22">
        <v>797.12500000000034</v>
      </c>
      <c r="F28" s="22">
        <v>1036.2430555555561</v>
      </c>
      <c r="G28" s="22">
        <v>211.21111111111122</v>
      </c>
      <c r="H28" s="22">
        <v>244.12777777777788</v>
      </c>
      <c r="I28" s="22">
        <v>940.41394444444506</v>
      </c>
      <c r="J28" s="22">
        <v>1165.0016111111115</v>
      </c>
      <c r="K28" s="22">
        <v>0</v>
      </c>
      <c r="L28" s="22">
        <v>0</v>
      </c>
      <c r="M28" s="22">
        <v>2035.092397897899</v>
      </c>
      <c r="N28" s="22">
        <v>2559.5391068725594</v>
      </c>
    </row>
    <row r="29" spans="1:15" x14ac:dyDescent="0.2">
      <c r="B29" s="13" t="s">
        <v>36</v>
      </c>
      <c r="C29" s="22">
        <v>126.97777777777786</v>
      </c>
      <c r="D29" s="22">
        <v>133.86000527275951</v>
      </c>
      <c r="E29" s="22">
        <v>309.55555555555571</v>
      </c>
      <c r="F29" s="22">
        <v>339.7222222222224</v>
      </c>
      <c r="G29" s="22">
        <v>274.94722222222236</v>
      </c>
      <c r="H29" s="22">
        <v>307.51666666666682</v>
      </c>
      <c r="I29" s="22">
        <v>1112.998833333334</v>
      </c>
      <c r="J29" s="22">
        <v>1246.1688333333341</v>
      </c>
      <c r="K29" s="22">
        <v>0</v>
      </c>
      <c r="L29" s="22">
        <v>0</v>
      </c>
      <c r="M29" s="22">
        <v>1824.4793888888898</v>
      </c>
      <c r="N29" s="22">
        <v>2027.2677274949826</v>
      </c>
    </row>
    <row r="30" spans="1:15" x14ac:dyDescent="0.2">
      <c r="B30" s="13" t="s">
        <v>37</v>
      </c>
      <c r="C30" s="22">
        <v>125.05900900900906</v>
      </c>
      <c r="D30" s="22">
        <v>120.9444444444445</v>
      </c>
      <c r="E30" s="22">
        <v>634.7277777777781</v>
      </c>
      <c r="F30" s="22">
        <v>692.13333333333367</v>
      </c>
      <c r="G30" s="22">
        <v>280.46111111111128</v>
      </c>
      <c r="H30" s="22">
        <v>232.98194444444459</v>
      </c>
      <c r="I30" s="22">
        <v>1145.1547777777785</v>
      </c>
      <c r="J30" s="22">
        <v>1443.5327777777784</v>
      </c>
      <c r="K30" s="22">
        <v>0</v>
      </c>
      <c r="L30" s="22">
        <v>0</v>
      </c>
      <c r="M30" s="22">
        <v>2185.4026756756771</v>
      </c>
      <c r="N30" s="22">
        <v>2489.5925000000011</v>
      </c>
    </row>
    <row r="31" spans="1:15" x14ac:dyDescent="0.2">
      <c r="B31" s="13"/>
      <c r="C31" s="13"/>
      <c r="D31" s="13"/>
      <c r="E31" s="13"/>
      <c r="F31" s="13"/>
      <c r="G31" s="22"/>
      <c r="H31" s="22"/>
      <c r="I31" s="13"/>
      <c r="J31" s="13"/>
      <c r="K31" s="13"/>
      <c r="L31" s="13"/>
      <c r="M31" s="22"/>
      <c r="N31" s="22"/>
      <c r="O31" s="13"/>
    </row>
    <row r="32" spans="1:15" x14ac:dyDescent="0.2">
      <c r="A32" s="14" t="s">
        <v>38</v>
      </c>
      <c r="B32" s="13" t="s">
        <v>39</v>
      </c>
      <c r="C32" s="22">
        <v>162.97837837837844</v>
      </c>
      <c r="D32" s="22">
        <v>162.97778023613841</v>
      </c>
      <c r="E32" s="22">
        <v>504.45000000000027</v>
      </c>
      <c r="F32" s="22">
        <v>780.53333333333376</v>
      </c>
      <c r="G32" s="22">
        <v>295.99027777777786</v>
      </c>
      <c r="H32" s="22">
        <v>331.16944444444465</v>
      </c>
      <c r="I32" s="22">
        <v>1157.4638888888896</v>
      </c>
      <c r="J32" s="22">
        <v>1192.1502777777782</v>
      </c>
      <c r="K32" s="22">
        <v>0</v>
      </c>
      <c r="L32" s="22">
        <v>0</v>
      </c>
      <c r="M32" s="22">
        <v>2120.8825450450463</v>
      </c>
      <c r="N32" s="22">
        <v>2466.8308357916953</v>
      </c>
    </row>
    <row r="33" spans="1:16" x14ac:dyDescent="0.2">
      <c r="B33" s="13" t="s">
        <v>40</v>
      </c>
      <c r="C33" s="22">
        <v>138.21296296296305</v>
      </c>
      <c r="D33" s="22">
        <v>130.61111238267674</v>
      </c>
      <c r="E33" s="22">
        <v>482.93888888888915</v>
      </c>
      <c r="F33" s="22">
        <v>482.93888888888915</v>
      </c>
      <c r="G33" s="22">
        <v>274.94722222222236</v>
      </c>
      <c r="H33" s="22">
        <v>307.51666666666682</v>
      </c>
      <c r="I33" s="22">
        <v>867.09027777777817</v>
      </c>
      <c r="J33" s="22">
        <v>905.5277777777784</v>
      </c>
      <c r="K33" s="22">
        <v>0</v>
      </c>
      <c r="L33" s="22">
        <v>0</v>
      </c>
      <c r="M33" s="22">
        <v>1763.1893518518527</v>
      </c>
      <c r="N33" s="22">
        <v>1826.5944457160113</v>
      </c>
    </row>
    <row r="34" spans="1:16" x14ac:dyDescent="0.2">
      <c r="B34" s="13" t="s">
        <v>41</v>
      </c>
      <c r="C34" s="22">
        <v>144.63770226537224</v>
      </c>
      <c r="D34" s="22">
        <v>153.35000356038398</v>
      </c>
      <c r="E34" s="22">
        <v>465.73333333333352</v>
      </c>
      <c r="F34" s="22">
        <v>608.57777777777812</v>
      </c>
      <c r="G34" s="22">
        <v>274.94722222222236</v>
      </c>
      <c r="H34" s="22">
        <v>307.51666666666682</v>
      </c>
      <c r="I34" s="22">
        <v>1035.1018888888896</v>
      </c>
      <c r="J34" s="22">
        <v>1211.3859444444452</v>
      </c>
      <c r="K34" s="22">
        <v>0</v>
      </c>
      <c r="L34" s="22">
        <v>0</v>
      </c>
      <c r="M34" s="22">
        <v>1920.4201467098176</v>
      </c>
      <c r="N34" s="22">
        <v>2280.8303924492739</v>
      </c>
    </row>
    <row r="35" spans="1:16" x14ac:dyDescent="0.2">
      <c r="B35" s="13" t="s">
        <v>42</v>
      </c>
      <c r="C35" s="22">
        <v>117.6003775620281</v>
      </c>
      <c r="D35" s="22">
        <v>119.26110585530616</v>
      </c>
      <c r="E35" s="22">
        <v>387.10555555555578</v>
      </c>
      <c r="F35" s="22">
        <v>595.5500000000003</v>
      </c>
      <c r="G35" s="22">
        <v>272.8814236111113</v>
      </c>
      <c r="H35" s="22">
        <v>315.86302083333351</v>
      </c>
      <c r="I35" s="22">
        <v>1002.7422222222227</v>
      </c>
      <c r="J35" s="22">
        <v>1261.3836666666673</v>
      </c>
      <c r="K35" s="22">
        <v>0</v>
      </c>
      <c r="L35" s="22">
        <v>0</v>
      </c>
      <c r="M35" s="22">
        <v>1780.3295789509177</v>
      </c>
      <c r="N35" s="22">
        <v>2292.0577933553072</v>
      </c>
    </row>
    <row r="36" spans="1:16" x14ac:dyDescent="0.2">
      <c r="B36" s="13" t="s">
        <v>43</v>
      </c>
      <c r="C36" s="22">
        <v>111.19814814814822</v>
      </c>
      <c r="D36" s="22">
        <v>121.5055555555556</v>
      </c>
      <c r="E36" s="22">
        <v>574.36111111111143</v>
      </c>
      <c r="F36" s="22">
        <v>650.97222222222251</v>
      </c>
      <c r="G36" s="22">
        <v>274.94722222222236</v>
      </c>
      <c r="H36" s="22">
        <v>307.51666666666682</v>
      </c>
      <c r="I36" s="22">
        <v>1086.7937222222229</v>
      </c>
      <c r="J36" s="22">
        <v>1281.873833333334</v>
      </c>
      <c r="K36" s="22">
        <v>0</v>
      </c>
      <c r="L36" s="22">
        <v>0</v>
      </c>
      <c r="M36" s="22">
        <v>2047.3002037037049</v>
      </c>
      <c r="N36" s="22">
        <v>2361.868277777779</v>
      </c>
    </row>
    <row r="37" spans="1:16" x14ac:dyDescent="0.2">
      <c r="B37" s="13" t="s">
        <v>44</v>
      </c>
      <c r="C37" s="22">
        <v>83.251666666666708</v>
      </c>
      <c r="D37" s="22">
        <v>81.5444469451906</v>
      </c>
      <c r="E37" s="22">
        <v>337.92500000000018</v>
      </c>
      <c r="F37" s="22">
        <v>432.53888888888906</v>
      </c>
      <c r="G37" s="22">
        <v>274.94722222222236</v>
      </c>
      <c r="H37" s="22">
        <v>307.51666666666682</v>
      </c>
      <c r="I37" s="22">
        <v>1040.2914444444448</v>
      </c>
      <c r="J37" s="22">
        <v>1216.5004444444451</v>
      </c>
      <c r="K37" s="22">
        <v>0</v>
      </c>
      <c r="L37" s="22">
        <v>0</v>
      </c>
      <c r="M37" s="22">
        <v>1736.4153333333343</v>
      </c>
      <c r="N37" s="22">
        <v>2038.1004469451916</v>
      </c>
    </row>
    <row r="38" spans="1:16" x14ac:dyDescent="0.2">
      <c r="B38" s="13" t="s">
        <v>45</v>
      </c>
      <c r="C38" s="22">
        <v>117.6003775620281</v>
      </c>
      <c r="D38" s="22">
        <v>119.26110585530616</v>
      </c>
      <c r="E38" s="22">
        <v>489.13888888888914</v>
      </c>
      <c r="F38" s="22">
        <v>523.40555555555579</v>
      </c>
      <c r="G38" s="22">
        <v>295.99027777777786</v>
      </c>
      <c r="H38" s="22">
        <v>331.16944444444465</v>
      </c>
      <c r="I38" s="22">
        <v>1138.4212222222227</v>
      </c>
      <c r="J38" s="22">
        <v>1456.9784444444451</v>
      </c>
      <c r="K38" s="22">
        <v>0</v>
      </c>
      <c r="L38" s="22">
        <v>0</v>
      </c>
      <c r="M38" s="22">
        <v>2041.1507664509181</v>
      </c>
      <c r="N38" s="22">
        <v>2430.8145502997518</v>
      </c>
    </row>
    <row r="39" spans="1:16" x14ac:dyDescent="0.2">
      <c r="B39" s="13" t="s">
        <v>46</v>
      </c>
      <c r="C39" s="22">
        <v>86.190740740740793</v>
      </c>
      <c r="D39" s="22">
        <v>100.58333079020171</v>
      </c>
      <c r="E39" s="22">
        <v>657.00000000000034</v>
      </c>
      <c r="F39" s="22">
        <v>703.07222222222254</v>
      </c>
      <c r="G39" s="22">
        <v>274.94722222222236</v>
      </c>
      <c r="H39" s="22">
        <v>307.51666666666682</v>
      </c>
      <c r="I39" s="22">
        <v>1082.2475000000006</v>
      </c>
      <c r="J39" s="22">
        <v>1413.5212777777786</v>
      </c>
      <c r="K39" s="22">
        <v>0</v>
      </c>
      <c r="L39" s="22">
        <v>0</v>
      </c>
      <c r="M39" s="22">
        <v>2100.3854629629641</v>
      </c>
      <c r="N39" s="22">
        <v>2524.6934974568694</v>
      </c>
    </row>
    <row r="40" spans="1:16" x14ac:dyDescent="0.2">
      <c r="B40" s="13"/>
      <c r="C40" s="13"/>
      <c r="D40" s="13"/>
      <c r="E40" s="13"/>
      <c r="F40" s="13"/>
      <c r="G40" s="22"/>
      <c r="H40" s="22"/>
      <c r="I40" s="13"/>
      <c r="J40" s="13"/>
      <c r="K40" s="13"/>
      <c r="L40" s="13"/>
      <c r="M40" s="22"/>
      <c r="N40" s="22"/>
      <c r="O40" s="13"/>
      <c r="P40" s="13"/>
    </row>
    <row r="41" spans="1:16" x14ac:dyDescent="0.2">
      <c r="A41" s="14" t="s">
        <v>47</v>
      </c>
      <c r="B41" s="13" t="s">
        <v>48</v>
      </c>
      <c r="C41" s="22">
        <v>142.69191919191928</v>
      </c>
      <c r="D41" s="22">
        <v>157.97222222222229</v>
      </c>
      <c r="E41" s="22">
        <v>681.33333333333371</v>
      </c>
      <c r="F41" s="22">
        <v>681.33333333333371</v>
      </c>
      <c r="G41" s="22">
        <v>274.94722222222236</v>
      </c>
      <c r="H41" s="22">
        <v>307.51666666666682</v>
      </c>
      <c r="I41" s="22">
        <v>1201.7252222222228</v>
      </c>
      <c r="J41" s="22">
        <v>1513.3237222222231</v>
      </c>
      <c r="K41" s="22">
        <v>0</v>
      </c>
      <c r="L41" s="22">
        <v>0</v>
      </c>
      <c r="M41" s="22">
        <v>2300.697696969698</v>
      </c>
      <c r="N41" s="22">
        <v>2660.1459444444458</v>
      </c>
    </row>
    <row r="42" spans="1:16" x14ac:dyDescent="0.2">
      <c r="B42" s="13" t="s">
        <v>49</v>
      </c>
      <c r="C42" s="22">
        <v>140.5075075075076</v>
      </c>
      <c r="D42" s="22">
        <v>109.79444715711838</v>
      </c>
      <c r="E42" s="22">
        <v>544.61111111111143</v>
      </c>
      <c r="F42" s="22">
        <v>800.21111111111156</v>
      </c>
      <c r="G42" s="22">
        <v>274.94722222222236</v>
      </c>
      <c r="H42" s="22">
        <v>307.51666666666682</v>
      </c>
      <c r="I42" s="22">
        <v>1187.1430000000007</v>
      </c>
      <c r="J42" s="22">
        <v>1463.808500000001</v>
      </c>
      <c r="K42" s="22">
        <v>0</v>
      </c>
      <c r="L42" s="22">
        <v>0</v>
      </c>
      <c r="M42" s="22">
        <v>2147.2088408408422</v>
      </c>
      <c r="N42" s="22">
        <v>2681.3307249348977</v>
      </c>
    </row>
    <row r="43" spans="1:16" x14ac:dyDescent="0.2">
      <c r="B43" s="13" t="s">
        <v>50</v>
      </c>
      <c r="C43" s="22">
        <v>80.66215277777782</v>
      </c>
      <c r="D43" s="22">
        <v>92.81110763549782</v>
      </c>
      <c r="E43" s="22">
        <v>549.35555555555584</v>
      </c>
      <c r="F43" s="22">
        <v>637.25000000000034</v>
      </c>
      <c r="G43" s="22">
        <v>274.94722222222236</v>
      </c>
      <c r="H43" s="22">
        <v>307.51666666666682</v>
      </c>
      <c r="I43" s="22">
        <v>1032.1640000000004</v>
      </c>
      <c r="J43" s="22">
        <v>1207.8261666666672</v>
      </c>
      <c r="K43" s="22">
        <v>0</v>
      </c>
      <c r="L43" s="22">
        <v>0</v>
      </c>
      <c r="M43" s="22">
        <v>1937.1289305555565</v>
      </c>
      <c r="N43" s="22">
        <v>2245.4039409688321</v>
      </c>
    </row>
    <row r="44" spans="1:16" x14ac:dyDescent="0.2">
      <c r="B44" s="13" t="s">
        <v>51</v>
      </c>
      <c r="C44" s="22">
        <v>120.85694444444449</v>
      </c>
      <c r="D44" s="22">
        <v>133.02505281236452</v>
      </c>
      <c r="E44" s="22">
        <v>415.41666666666691</v>
      </c>
      <c r="F44" s="22">
        <v>465.41111111111132</v>
      </c>
      <c r="G44" s="22">
        <v>194.58090277777788</v>
      </c>
      <c r="H44" s="22">
        <v>220.48194444444457</v>
      </c>
      <c r="I44" s="22">
        <v>742.55677777777817</v>
      </c>
      <c r="J44" s="22">
        <v>801.93644444444487</v>
      </c>
      <c r="K44" s="22">
        <v>0</v>
      </c>
      <c r="L44" s="22">
        <v>0</v>
      </c>
      <c r="M44" s="22">
        <v>1473.4112916666675</v>
      </c>
      <c r="N44" s="22">
        <v>1620.854552812365</v>
      </c>
    </row>
    <row r="45" spans="1:16" x14ac:dyDescent="0.2">
      <c r="B45" s="13" t="s">
        <v>52</v>
      </c>
      <c r="C45" s="22">
        <v>122.64309764309769</v>
      </c>
      <c r="D45" s="22">
        <v>127.01667149861674</v>
      </c>
      <c r="E45" s="22">
        <v>683.70000000000039</v>
      </c>
      <c r="F45" s="22">
        <v>783.38888888888926</v>
      </c>
      <c r="G45" s="22">
        <v>274.94722222222236</v>
      </c>
      <c r="H45" s="22">
        <v>307.51666666666682</v>
      </c>
      <c r="I45" s="22">
        <v>1182.4466666666672</v>
      </c>
      <c r="J45" s="22">
        <v>1490.1208333333341</v>
      </c>
      <c r="K45" s="22">
        <v>0</v>
      </c>
      <c r="L45" s="22">
        <v>0</v>
      </c>
      <c r="M45" s="22">
        <v>2263.7369865319874</v>
      </c>
      <c r="N45" s="22">
        <v>2708.0430603875066</v>
      </c>
    </row>
    <row r="46" spans="1:16" x14ac:dyDescent="0.2">
      <c r="B46" s="13" t="s">
        <v>53</v>
      </c>
      <c r="C46" s="22">
        <v>121.74915824915833</v>
      </c>
      <c r="D46" s="22">
        <v>121.10555436876116</v>
      </c>
      <c r="E46" s="22">
        <v>483.44444444444463</v>
      </c>
      <c r="F46" s="22">
        <v>555.28888888888912</v>
      </c>
      <c r="G46" s="22">
        <v>293.85555555555567</v>
      </c>
      <c r="H46" s="22">
        <v>308.76944444444462</v>
      </c>
      <c r="I46" s="22">
        <v>998.04588888888941</v>
      </c>
      <c r="J46" s="22">
        <v>1101.0650000000007</v>
      </c>
      <c r="K46" s="22">
        <v>0</v>
      </c>
      <c r="L46" s="22">
        <v>0</v>
      </c>
      <c r="M46" s="22">
        <v>1897.0950471380481</v>
      </c>
      <c r="N46" s="22">
        <v>2086.2288877020956</v>
      </c>
    </row>
    <row r="47" spans="1:16" x14ac:dyDescent="0.2">
      <c r="B47" s="13" t="s">
        <v>54</v>
      </c>
      <c r="C47" s="22">
        <v>112.53297491039433</v>
      </c>
      <c r="D47" s="22">
        <v>115.01555972629116</v>
      </c>
      <c r="E47" s="22">
        <v>347.30000000000018</v>
      </c>
      <c r="F47" s="22">
        <v>347.30000000000018</v>
      </c>
      <c r="G47" s="22">
        <v>247.93767361111125</v>
      </c>
      <c r="H47" s="22">
        <v>250.98715277777788</v>
      </c>
      <c r="I47" s="22">
        <v>870.38711111111161</v>
      </c>
      <c r="J47" s="22">
        <v>984.8575555555559</v>
      </c>
      <c r="K47" s="22">
        <v>0</v>
      </c>
      <c r="L47" s="22">
        <v>0</v>
      </c>
      <c r="M47" s="22">
        <v>1578.1577596326172</v>
      </c>
      <c r="N47" s="22">
        <v>1698.1602680596252</v>
      </c>
    </row>
    <row r="48" spans="1:16" x14ac:dyDescent="0.2">
      <c r="B48" s="13" t="s">
        <v>55</v>
      </c>
      <c r="C48" s="22">
        <v>104.86287425149705</v>
      </c>
      <c r="D48" s="22">
        <v>113.94400066799618</v>
      </c>
      <c r="E48" s="22">
        <v>506.83333333333366</v>
      </c>
      <c r="F48" s="22">
        <v>618.35000000000025</v>
      </c>
      <c r="G48" s="22">
        <v>240.74756944444457</v>
      </c>
      <c r="H48" s="22">
        <v>270.95590277777791</v>
      </c>
      <c r="I48" s="22">
        <v>1027.9501666666672</v>
      </c>
      <c r="J48" s="22">
        <v>1222.5263333333339</v>
      </c>
      <c r="K48" s="22">
        <v>0</v>
      </c>
      <c r="L48" s="22">
        <v>0</v>
      </c>
      <c r="M48" s="22">
        <v>1880.3939436959424</v>
      </c>
      <c r="N48" s="22">
        <v>2225.7762367791088</v>
      </c>
    </row>
    <row r="49" spans="1:15" x14ac:dyDescent="0.2">
      <c r="B49" s="13" t="s">
        <v>56</v>
      </c>
      <c r="C49" s="22">
        <v>172.17192192192201</v>
      </c>
      <c r="D49" s="22">
        <v>189.71665700276674</v>
      </c>
      <c r="E49" s="22">
        <v>585.81111111111136</v>
      </c>
      <c r="F49" s="22">
        <v>842.28333333333376</v>
      </c>
      <c r="G49" s="22">
        <v>274.94722222222236</v>
      </c>
      <c r="H49" s="22">
        <v>307.51666666666682</v>
      </c>
      <c r="I49" s="22">
        <v>1087.1582777777783</v>
      </c>
      <c r="J49" s="22">
        <v>1314.1906111111118</v>
      </c>
      <c r="K49" s="22">
        <v>0</v>
      </c>
      <c r="L49" s="22">
        <v>0</v>
      </c>
      <c r="M49" s="22">
        <v>2120.0885330330339</v>
      </c>
      <c r="N49" s="22">
        <v>2653.7072681138789</v>
      </c>
    </row>
    <row r="50" spans="1:15" x14ac:dyDescent="0.2">
      <c r="B50" s="13"/>
      <c r="C50" s="13"/>
      <c r="D50" s="13"/>
      <c r="E50" s="13"/>
      <c r="F50" s="13"/>
      <c r="G50" s="22"/>
      <c r="H50" s="22"/>
      <c r="I50" s="13"/>
      <c r="J50" s="13"/>
      <c r="K50" s="13"/>
      <c r="L50" s="13"/>
      <c r="M50" s="22"/>
      <c r="N50" s="22"/>
    </row>
    <row r="51" spans="1:15" x14ac:dyDescent="0.2">
      <c r="A51" s="14" t="s">
        <v>57</v>
      </c>
      <c r="B51" s="13" t="s">
        <v>58</v>
      </c>
      <c r="C51" s="22">
        <v>182.5668168168169</v>
      </c>
      <c r="D51" s="22">
        <v>227.50333333333344</v>
      </c>
      <c r="E51" s="22">
        <v>560.69444444444468</v>
      </c>
      <c r="F51" s="22">
        <v>560.69444444444468</v>
      </c>
      <c r="G51" s="22">
        <v>274.94722222222236</v>
      </c>
      <c r="H51" s="22">
        <v>307.51666666666682</v>
      </c>
      <c r="I51" s="22">
        <v>1229.5708333333339</v>
      </c>
      <c r="J51" s="22">
        <v>1436.2738333333339</v>
      </c>
      <c r="K51" s="22">
        <v>0</v>
      </c>
      <c r="L51" s="22">
        <v>0</v>
      </c>
      <c r="M51" s="22">
        <v>2247.7793168168178</v>
      </c>
      <c r="N51" s="22">
        <v>2531.9882777777789</v>
      </c>
    </row>
    <row r="52" spans="1:15" x14ac:dyDescent="0.2">
      <c r="B52" s="13" t="s">
        <v>59</v>
      </c>
      <c r="C52" s="22">
        <v>76.269360269360305</v>
      </c>
      <c r="D52" s="22">
        <v>66.688888888888911</v>
      </c>
      <c r="E52" s="22">
        <v>476.81666666666689</v>
      </c>
      <c r="F52" s="22">
        <v>488.73333333333358</v>
      </c>
      <c r="G52" s="22">
        <v>363.64861111111139</v>
      </c>
      <c r="H52" s="22">
        <v>397.21944444444466</v>
      </c>
      <c r="I52" s="22">
        <v>1166.0416666666672</v>
      </c>
      <c r="J52" s="22">
        <v>1289.5972222222229</v>
      </c>
      <c r="K52" s="22">
        <v>0</v>
      </c>
      <c r="L52" s="22">
        <v>0</v>
      </c>
      <c r="M52" s="22">
        <v>2082.7763047138055</v>
      </c>
      <c r="N52" s="22">
        <v>2242.23888888889</v>
      </c>
    </row>
    <row r="53" spans="1:15" x14ac:dyDescent="0.2">
      <c r="B53" s="13" t="s">
        <v>60</v>
      </c>
      <c r="C53" s="22">
        <v>79.159159159159202</v>
      </c>
      <c r="D53" s="22">
        <v>93.416666666666728</v>
      </c>
      <c r="E53" s="22">
        <v>402.777777777778</v>
      </c>
      <c r="F53" s="22">
        <v>415.08333333333354</v>
      </c>
      <c r="G53" s="22">
        <v>363.64861111111139</v>
      </c>
      <c r="H53" s="22">
        <v>397.21944444444466</v>
      </c>
      <c r="I53" s="22">
        <v>1024.7763888888894</v>
      </c>
      <c r="J53" s="22">
        <v>1096.4866111111116</v>
      </c>
      <c r="K53" s="22">
        <v>0</v>
      </c>
      <c r="L53" s="22">
        <v>0</v>
      </c>
      <c r="M53" s="22">
        <v>1870.3619369369383</v>
      </c>
      <c r="N53" s="22">
        <v>2002.2060555555565</v>
      </c>
    </row>
    <row r="54" spans="1:15" x14ac:dyDescent="0.2">
      <c r="B54" s="13" t="s">
        <v>61</v>
      </c>
      <c r="C54" s="22">
        <v>134.85195195195203</v>
      </c>
      <c r="D54" s="22">
        <v>222.71111111111122</v>
      </c>
      <c r="E54" s="22">
        <v>465.57222222222248</v>
      </c>
      <c r="F54" s="22">
        <v>600.61111111111143</v>
      </c>
      <c r="G54" s="22">
        <v>274.94722222222236</v>
      </c>
      <c r="H54" s="22">
        <v>307.51666666666682</v>
      </c>
      <c r="I54" s="22">
        <v>1139.2897222222227</v>
      </c>
      <c r="J54" s="22">
        <v>1470.3061666666672</v>
      </c>
      <c r="K54" s="22">
        <v>0</v>
      </c>
      <c r="L54" s="22">
        <v>0</v>
      </c>
      <c r="M54" s="22">
        <v>2014.6611186186194</v>
      </c>
      <c r="N54" s="22">
        <v>2601.1450555555566</v>
      </c>
    </row>
    <row r="55" spans="1:15" x14ac:dyDescent="0.2">
      <c r="B55" s="13" t="s">
        <v>62</v>
      </c>
      <c r="C55" s="22">
        <v>93.981981981982031</v>
      </c>
      <c r="D55" s="22">
        <v>139.5833333333334</v>
      </c>
      <c r="E55" s="22">
        <v>447.2444444444447</v>
      </c>
      <c r="F55" s="22">
        <v>535.22222222222251</v>
      </c>
      <c r="G55" s="22">
        <v>363.64861111111139</v>
      </c>
      <c r="H55" s="22">
        <v>397.21944444444466</v>
      </c>
      <c r="I55" s="22">
        <v>968.69916666666711</v>
      </c>
      <c r="J55" s="22">
        <v>1060.2991111111116</v>
      </c>
      <c r="K55" s="22">
        <v>0</v>
      </c>
      <c r="L55" s="22">
        <v>0</v>
      </c>
      <c r="M55" s="22">
        <v>1873.574204204205</v>
      </c>
      <c r="N55" s="22">
        <v>2132.324111111112</v>
      </c>
    </row>
    <row r="56" spans="1:15" x14ac:dyDescent="0.2">
      <c r="B56" s="13" t="s">
        <v>63</v>
      </c>
      <c r="C56" s="22">
        <v>115.42492492492498</v>
      </c>
      <c r="D56" s="22">
        <v>137.87500000000006</v>
      </c>
      <c r="E56" s="22">
        <v>587.61111111111143</v>
      </c>
      <c r="F56" s="22">
        <v>587.61111111111143</v>
      </c>
      <c r="G56" s="22">
        <v>274.94722222222236</v>
      </c>
      <c r="H56" s="22">
        <v>307.51666666666682</v>
      </c>
      <c r="I56" s="22">
        <v>1042.1785555555559</v>
      </c>
      <c r="J56" s="22">
        <v>1151.6846111111115</v>
      </c>
      <c r="K56" s="22">
        <v>0</v>
      </c>
      <c r="L56" s="22">
        <v>0</v>
      </c>
      <c r="M56" s="22">
        <v>2020.1618138138147</v>
      </c>
      <c r="N56" s="22">
        <v>2184.6873888888899</v>
      </c>
    </row>
    <row r="57" spans="1:15" x14ac:dyDescent="0.2">
      <c r="B57" s="13" t="s">
        <v>64</v>
      </c>
      <c r="C57" s="22">
        <v>87.243243243243285</v>
      </c>
      <c r="D57" s="22">
        <v>94.0555555555556</v>
      </c>
      <c r="E57" s="22">
        <v>426.1666666666668</v>
      </c>
      <c r="F57" s="22">
        <v>426.1666666666668</v>
      </c>
      <c r="G57" s="22">
        <v>363.64861111111139</v>
      </c>
      <c r="H57" s="22">
        <v>397.21944444444466</v>
      </c>
      <c r="I57" s="22">
        <v>1098.3630000000007</v>
      </c>
      <c r="J57" s="22">
        <v>1480.7388888888897</v>
      </c>
      <c r="K57" s="22">
        <v>0</v>
      </c>
      <c r="L57" s="22">
        <v>0</v>
      </c>
      <c r="M57" s="22">
        <v>1975.4215210210223</v>
      </c>
      <c r="N57" s="22">
        <v>2398.180555555557</v>
      </c>
    </row>
    <row r="58" spans="1:15" x14ac:dyDescent="0.2">
      <c r="B58" s="13" t="s">
        <v>65</v>
      </c>
      <c r="C58" s="22">
        <v>111.24099326599332</v>
      </c>
      <c r="D58" s="22">
        <v>121.97777777777783</v>
      </c>
      <c r="E58" s="22">
        <v>273.22222222222234</v>
      </c>
      <c r="F58" s="22">
        <v>311.44444444444463</v>
      </c>
      <c r="G58" s="22">
        <v>233.53611111111118</v>
      </c>
      <c r="H58" s="22">
        <v>242.46111111111122</v>
      </c>
      <c r="I58" s="22">
        <v>918.93733333333375</v>
      </c>
      <c r="J58" s="22">
        <v>1012.5745000000005</v>
      </c>
      <c r="K58" s="22">
        <v>0</v>
      </c>
      <c r="L58" s="22">
        <v>0</v>
      </c>
      <c r="M58" s="22">
        <v>1536.9366599326606</v>
      </c>
      <c r="N58" s="22">
        <v>1688.4578333333341</v>
      </c>
    </row>
    <row r="59" spans="1:15" x14ac:dyDescent="0.2">
      <c r="B59" s="13" t="s">
        <v>66</v>
      </c>
      <c r="C59" s="22">
        <v>90.886928881343195</v>
      </c>
      <c r="D59" s="22">
        <v>80.094443427191706</v>
      </c>
      <c r="E59" s="22">
        <v>399.72777777777793</v>
      </c>
      <c r="F59" s="22">
        <v>423.73333333333358</v>
      </c>
      <c r="G59" s="22">
        <v>363.64861111111139</v>
      </c>
      <c r="H59" s="22">
        <v>397.21944444444466</v>
      </c>
      <c r="I59" s="22">
        <v>1086.5042222222228</v>
      </c>
      <c r="J59" s="22">
        <v>1119.185555555556</v>
      </c>
      <c r="K59" s="22">
        <v>0</v>
      </c>
      <c r="L59" s="22">
        <v>0</v>
      </c>
      <c r="M59" s="22">
        <v>1940.7675399924553</v>
      </c>
      <c r="N59" s="22">
        <v>2020.2327767605257</v>
      </c>
    </row>
    <row r="60" spans="1:15" x14ac:dyDescent="0.2">
      <c r="B60" s="13" t="s">
        <v>67</v>
      </c>
      <c r="C60" s="22">
        <v>108.56688003793272</v>
      </c>
      <c r="D60" s="22">
        <v>115.91555277506507</v>
      </c>
      <c r="E60" s="22">
        <v>507.3833333333335</v>
      </c>
      <c r="F60" s="22">
        <v>629.3722222222226</v>
      </c>
      <c r="G60" s="22">
        <v>363.64861111111139</v>
      </c>
      <c r="H60" s="22">
        <v>397.21944444444466</v>
      </c>
      <c r="I60" s="22">
        <v>1086.5042222222228</v>
      </c>
      <c r="J60" s="22">
        <v>1119.185555555556</v>
      </c>
      <c r="K60" s="22">
        <v>0</v>
      </c>
      <c r="L60" s="22">
        <v>0</v>
      </c>
      <c r="M60" s="22">
        <v>2066.1030467046007</v>
      </c>
      <c r="N60" s="22">
        <v>2261.6927749972883</v>
      </c>
    </row>
    <row r="61" spans="1:15" x14ac:dyDescent="0.2">
      <c r="B61" s="13" t="s">
        <v>68</v>
      </c>
      <c r="C61" s="22">
        <v>122.17342342342347</v>
      </c>
      <c r="D61" s="22">
        <v>136.43333333333339</v>
      </c>
      <c r="E61" s="22">
        <v>244.67777777777792</v>
      </c>
      <c r="F61" s="22">
        <v>269.06666666666678</v>
      </c>
      <c r="G61" s="22">
        <v>274.94722222222236</v>
      </c>
      <c r="H61" s="22">
        <v>307.51666666666682</v>
      </c>
      <c r="I61" s="22">
        <v>1033.6436666666671</v>
      </c>
      <c r="J61" s="22">
        <v>1207.8905000000007</v>
      </c>
      <c r="K61" s="22">
        <v>0</v>
      </c>
      <c r="L61" s="22">
        <v>0</v>
      </c>
      <c r="M61" s="22">
        <v>1675.4420900900907</v>
      </c>
      <c r="N61" s="22">
        <v>1920.9071666666675</v>
      </c>
    </row>
    <row r="62" spans="1:15" x14ac:dyDescent="0.2">
      <c r="B62" s="13" t="s">
        <v>69</v>
      </c>
      <c r="C62" s="22">
        <v>122.17342342342347</v>
      </c>
      <c r="D62" s="22">
        <v>136.43333333333339</v>
      </c>
      <c r="E62" s="22">
        <v>309.22222222222234</v>
      </c>
      <c r="F62" s="22">
        <v>363.80000000000018</v>
      </c>
      <c r="G62" s="22">
        <v>274.94722222222236</v>
      </c>
      <c r="H62" s="22">
        <v>307.51666666666682</v>
      </c>
      <c r="I62" s="22">
        <v>1102.0407222222227</v>
      </c>
      <c r="J62" s="22">
        <v>1216.4253888888895</v>
      </c>
      <c r="K62" s="22">
        <v>0</v>
      </c>
      <c r="L62" s="22">
        <v>0</v>
      </c>
      <c r="M62" s="22">
        <v>1808.383590090091</v>
      </c>
      <c r="N62" s="22">
        <v>2024.1753888888898</v>
      </c>
    </row>
    <row r="63" spans="1:15" x14ac:dyDescent="0.2">
      <c r="B63" s="13" t="s">
        <v>70</v>
      </c>
      <c r="C63" s="22">
        <v>154.5345345345346</v>
      </c>
      <c r="D63" s="22">
        <v>205.50000000000011</v>
      </c>
      <c r="E63" s="22">
        <v>319.66111111111127</v>
      </c>
      <c r="F63" s="22">
        <v>319.66111111111127</v>
      </c>
      <c r="G63" s="22">
        <v>244.52708333333348</v>
      </c>
      <c r="H63" s="22">
        <v>254.89722222222238</v>
      </c>
      <c r="I63" s="22">
        <v>952.0368333333339</v>
      </c>
      <c r="J63" s="22">
        <v>1042.9076666666672</v>
      </c>
      <c r="K63" s="22">
        <v>0</v>
      </c>
      <c r="L63" s="22">
        <v>0</v>
      </c>
      <c r="M63" s="22">
        <v>1670.7595623123132</v>
      </c>
      <c r="N63" s="22">
        <v>1822.9660000000006</v>
      </c>
    </row>
    <row r="64" spans="1:15" x14ac:dyDescent="0.2">
      <c r="B64" s="13"/>
      <c r="C64" s="13"/>
      <c r="D64" s="13"/>
      <c r="E64" s="13"/>
      <c r="F64" s="13"/>
      <c r="G64" s="22"/>
      <c r="H64" s="22"/>
      <c r="I64" s="13"/>
      <c r="J64" s="13"/>
      <c r="K64" s="13"/>
      <c r="L64" s="13"/>
      <c r="M64" s="22"/>
      <c r="N64" s="22"/>
      <c r="O64" s="13"/>
    </row>
    <row r="65" spans="1:16" x14ac:dyDescent="0.2">
      <c r="A65" s="14" t="s">
        <v>71</v>
      </c>
      <c r="B65" s="13" t="s">
        <v>72</v>
      </c>
      <c r="C65" s="22">
        <v>174.54654654654667</v>
      </c>
      <c r="D65" s="22">
        <v>224.01667700873512</v>
      </c>
      <c r="E65" s="22">
        <v>614.58888888888919</v>
      </c>
      <c r="F65" s="22">
        <v>725.26666666666699</v>
      </c>
      <c r="G65" s="22">
        <v>363.64861111111139</v>
      </c>
      <c r="H65" s="22">
        <v>397.21944444444466</v>
      </c>
      <c r="I65" s="22">
        <v>1058.3047777777781</v>
      </c>
      <c r="J65" s="22">
        <v>1439.801444444445</v>
      </c>
      <c r="K65" s="22">
        <v>0</v>
      </c>
      <c r="L65" s="22">
        <v>0</v>
      </c>
      <c r="M65" s="22">
        <v>2211.0888243243253</v>
      </c>
      <c r="N65" s="22">
        <v>2786.3042325642914</v>
      </c>
    </row>
    <row r="66" spans="1:16" x14ac:dyDescent="0.2">
      <c r="B66" s="13" t="s">
        <v>73</v>
      </c>
      <c r="C66" s="22">
        <v>105.53476702508966</v>
      </c>
      <c r="D66" s="22">
        <v>104.84444300333672</v>
      </c>
      <c r="E66" s="22">
        <v>356.55555555555583</v>
      </c>
      <c r="F66" s="22">
        <v>372.45000000000022</v>
      </c>
      <c r="G66" s="22">
        <v>363.64861111111139</v>
      </c>
      <c r="H66" s="22">
        <v>397.21944444444466</v>
      </c>
      <c r="I66" s="22">
        <v>1010.5694444444449</v>
      </c>
      <c r="J66" s="22">
        <v>1103.0486111111118</v>
      </c>
      <c r="K66" s="22">
        <v>0</v>
      </c>
      <c r="L66" s="22">
        <v>0</v>
      </c>
      <c r="M66" s="22">
        <v>1836.308378136202</v>
      </c>
      <c r="N66" s="22">
        <v>1977.5624985588931</v>
      </c>
    </row>
    <row r="67" spans="1:16" x14ac:dyDescent="0.2">
      <c r="B67" s="13" t="s">
        <v>74</v>
      </c>
      <c r="C67" s="22">
        <v>105.53476702508966</v>
      </c>
      <c r="D67" s="22">
        <v>104.35555775960285</v>
      </c>
      <c r="E67" s="22">
        <v>318.96111111111128</v>
      </c>
      <c r="F67" s="22">
        <v>376.43333333333345</v>
      </c>
      <c r="G67" s="22">
        <v>283.13819444444465</v>
      </c>
      <c r="H67" s="22">
        <v>283.13819444444465</v>
      </c>
      <c r="I67" s="22">
        <v>938.19444444444491</v>
      </c>
      <c r="J67" s="22">
        <v>1099.0277777777783</v>
      </c>
      <c r="K67" s="22">
        <v>0</v>
      </c>
      <c r="L67" s="22">
        <v>0</v>
      </c>
      <c r="M67" s="22">
        <v>1645.8285170250904</v>
      </c>
      <c r="N67" s="22">
        <v>1862.9548633151592</v>
      </c>
    </row>
    <row r="68" spans="1:16" x14ac:dyDescent="0.2">
      <c r="B68" s="13" t="s">
        <v>75</v>
      </c>
      <c r="C68" s="22">
        <v>105.53476702508966</v>
      </c>
      <c r="D68" s="22">
        <v>104.84444300333672</v>
      </c>
      <c r="E68" s="22">
        <v>390.08333333333354</v>
      </c>
      <c r="F68" s="22">
        <v>431.05277777777798</v>
      </c>
      <c r="G68" s="22">
        <v>373.84861111111132</v>
      </c>
      <c r="H68" s="22">
        <v>345.58611111111122</v>
      </c>
      <c r="I68" s="22">
        <v>1065.7888888888895</v>
      </c>
      <c r="J68" s="22">
        <v>1268.2351666666671</v>
      </c>
      <c r="K68" s="22">
        <v>0</v>
      </c>
      <c r="L68" s="22">
        <v>0</v>
      </c>
      <c r="M68" s="22">
        <v>1935.2556003584239</v>
      </c>
      <c r="N68" s="22">
        <v>2149.7184985588929</v>
      </c>
    </row>
    <row r="69" spans="1:16" x14ac:dyDescent="0.2">
      <c r="B69" s="13" t="s">
        <v>76</v>
      </c>
      <c r="C69" s="22">
        <v>115.03008857094194</v>
      </c>
      <c r="D69" s="22">
        <v>117.05555386013451</v>
      </c>
      <c r="E69" s="22">
        <v>346.4166666666668</v>
      </c>
      <c r="F69" s="22">
        <v>418.66666666666691</v>
      </c>
      <c r="G69" s="22">
        <v>208.6114583333335</v>
      </c>
      <c r="H69" s="22">
        <v>215.70173611111122</v>
      </c>
      <c r="I69" s="22">
        <v>875.05127777777818</v>
      </c>
      <c r="J69" s="22">
        <v>1006.2912777777783</v>
      </c>
      <c r="K69" s="22">
        <v>0</v>
      </c>
      <c r="L69" s="22">
        <v>0</v>
      </c>
      <c r="M69" s="22">
        <v>1545.1094913487204</v>
      </c>
      <c r="N69" s="22">
        <v>1757.7152344156909</v>
      </c>
    </row>
    <row r="70" spans="1:16" x14ac:dyDescent="0.2">
      <c r="B70" s="13" t="s">
        <v>77</v>
      </c>
      <c r="C70" s="22">
        <v>107.67522522522529</v>
      </c>
      <c r="D70" s="22">
        <v>149.80555640326619</v>
      </c>
      <c r="E70" s="22">
        <v>515.37000000000035</v>
      </c>
      <c r="F70" s="22">
        <v>592.69750000000033</v>
      </c>
      <c r="G70" s="22">
        <v>230.46111111111125</v>
      </c>
      <c r="H70" s="22">
        <v>234.68333333333342</v>
      </c>
      <c r="I70" s="22">
        <v>841.29772222222266</v>
      </c>
      <c r="J70" s="22">
        <v>973.76005555555605</v>
      </c>
      <c r="K70" s="22">
        <v>0</v>
      </c>
      <c r="L70" s="22">
        <v>0</v>
      </c>
      <c r="M70" s="22">
        <v>1694.8040585585597</v>
      </c>
      <c r="N70" s="22">
        <v>1950.9464452921563</v>
      </c>
    </row>
    <row r="71" spans="1:16" x14ac:dyDescent="0.2">
      <c r="B71" s="13" t="s">
        <v>78</v>
      </c>
      <c r="C71" s="22">
        <v>105.53476702508966</v>
      </c>
      <c r="D71" s="22">
        <v>104.84444300333672</v>
      </c>
      <c r="E71" s="22">
        <v>419.16666666666691</v>
      </c>
      <c r="F71" s="22">
        <v>490.42777777777798</v>
      </c>
      <c r="G71" s="22">
        <v>296.52361111111128</v>
      </c>
      <c r="H71" s="22">
        <v>291.71111111111128</v>
      </c>
      <c r="I71" s="22">
        <v>897.40711111111148</v>
      </c>
      <c r="J71" s="22">
        <v>1079.5883888888895</v>
      </c>
      <c r="K71" s="22">
        <v>0</v>
      </c>
      <c r="L71" s="22">
        <v>0</v>
      </c>
      <c r="M71" s="22">
        <v>1718.6321559139794</v>
      </c>
      <c r="N71" s="22">
        <v>1966.5717207811151</v>
      </c>
    </row>
    <row r="72" spans="1:16" x14ac:dyDescent="0.2">
      <c r="B72" s="13" t="s">
        <v>79</v>
      </c>
      <c r="C72" s="22">
        <v>121.38408408408412</v>
      </c>
      <c r="D72" s="22">
        <v>134.39999686347119</v>
      </c>
      <c r="E72" s="22">
        <v>508.28555555555585</v>
      </c>
      <c r="F72" s="22">
        <v>569.27777777777806</v>
      </c>
      <c r="G72" s="22">
        <v>271.17534722222234</v>
      </c>
      <c r="H72" s="22">
        <v>288.82118055555571</v>
      </c>
      <c r="I72" s="22">
        <v>923.97677777777824</v>
      </c>
      <c r="J72" s="22">
        <v>1099.1135555555559</v>
      </c>
      <c r="K72" s="22">
        <v>0</v>
      </c>
      <c r="L72" s="22">
        <v>0</v>
      </c>
      <c r="M72" s="22">
        <v>1824.8217646396404</v>
      </c>
      <c r="N72" s="22">
        <v>2091.6125107523608</v>
      </c>
    </row>
    <row r="73" spans="1:16" x14ac:dyDescent="0.2">
      <c r="B73" s="13" t="s">
        <v>80</v>
      </c>
      <c r="C73" s="22">
        <v>121.38408408408412</v>
      </c>
      <c r="D73" s="22">
        <v>134.39999686347119</v>
      </c>
      <c r="E73" s="22">
        <v>451.32222222222248</v>
      </c>
      <c r="F73" s="22">
        <v>537.07222222222254</v>
      </c>
      <c r="G73" s="22">
        <v>223.71006944444454</v>
      </c>
      <c r="H73" s="22">
        <v>234.05034722222237</v>
      </c>
      <c r="I73" s="22">
        <v>805.63561111111142</v>
      </c>
      <c r="J73" s="22">
        <v>958.44872222222273</v>
      </c>
      <c r="K73" s="22">
        <v>0</v>
      </c>
      <c r="L73" s="22">
        <v>0</v>
      </c>
      <c r="M73" s="22">
        <v>1602.0519868618624</v>
      </c>
      <c r="N73" s="22">
        <v>1863.9712885301387</v>
      </c>
    </row>
    <row r="74" spans="1:16" x14ac:dyDescent="0.2">
      <c r="B74" s="13" t="s">
        <v>81</v>
      </c>
      <c r="C74" s="22">
        <v>131.81981981981986</v>
      </c>
      <c r="D74" s="22">
        <v>129.09239663018118</v>
      </c>
      <c r="E74" s="22">
        <v>412.84444444444466</v>
      </c>
      <c r="F74" s="22">
        <v>437.15555555555579</v>
      </c>
      <c r="G74" s="22">
        <v>235.15902777777794</v>
      </c>
      <c r="H74" s="22">
        <v>233.95763888888902</v>
      </c>
      <c r="I74" s="22">
        <v>915.51694444444502</v>
      </c>
      <c r="J74" s="22">
        <v>1157.8498888888894</v>
      </c>
      <c r="K74" s="22">
        <v>0</v>
      </c>
      <c r="L74" s="22">
        <v>0</v>
      </c>
      <c r="M74" s="22">
        <v>1695.3402364864871</v>
      </c>
      <c r="N74" s="22">
        <v>1958.0554799635154</v>
      </c>
    </row>
    <row r="75" spans="1:16" x14ac:dyDescent="0.2">
      <c r="B75" s="13" t="s">
        <v>82</v>
      </c>
      <c r="C75" s="22">
        <v>127.53093093093099</v>
      </c>
      <c r="D75" s="22">
        <v>128.52777904934339</v>
      </c>
      <c r="E75" s="22">
        <v>327.5611111111113</v>
      </c>
      <c r="F75" s="22">
        <v>426.66666666666691</v>
      </c>
      <c r="G75" s="22">
        <v>318.13472222222236</v>
      </c>
      <c r="H75" s="22">
        <v>336.31875000000019</v>
      </c>
      <c r="I75" s="22">
        <v>908.03283333333377</v>
      </c>
      <c r="J75" s="22">
        <v>1009.7331111111116</v>
      </c>
      <c r="K75" s="22">
        <v>0</v>
      </c>
      <c r="L75" s="22">
        <v>0</v>
      </c>
      <c r="M75" s="22">
        <v>1681.2595975975985</v>
      </c>
      <c r="N75" s="22">
        <v>1901.246306827122</v>
      </c>
    </row>
    <row r="76" spans="1:16" x14ac:dyDescent="0.2">
      <c r="B76" s="13" t="s">
        <v>83</v>
      </c>
      <c r="C76" s="22">
        <v>115.03008857094194</v>
      </c>
      <c r="D76" s="22">
        <v>117.05555386013451</v>
      </c>
      <c r="E76" s="22">
        <v>440.36666666666696</v>
      </c>
      <c r="F76" s="22">
        <v>453.56111111111136</v>
      </c>
      <c r="G76" s="22">
        <v>274.94722222222236</v>
      </c>
      <c r="H76" s="22">
        <v>307.51666666666682</v>
      </c>
      <c r="I76" s="22">
        <v>1066.0542929292935</v>
      </c>
      <c r="J76" s="22">
        <v>1357.6799242424247</v>
      </c>
      <c r="K76" s="22">
        <v>0</v>
      </c>
      <c r="L76" s="22">
        <v>0</v>
      </c>
      <c r="M76" s="22">
        <v>1896.3982703891243</v>
      </c>
      <c r="N76" s="22">
        <v>2235.8132558803372</v>
      </c>
    </row>
    <row r="77" spans="1:16" x14ac:dyDescent="0.2">
      <c r="B77" s="13" t="s">
        <v>84</v>
      </c>
      <c r="C77" s="22">
        <v>115.03008857094194</v>
      </c>
      <c r="D77" s="22">
        <v>117.05555386013451</v>
      </c>
      <c r="E77" s="22">
        <v>364.45111111111123</v>
      </c>
      <c r="F77" s="22">
        <v>411.81666666666683</v>
      </c>
      <c r="G77" s="22">
        <v>293.91250000000019</v>
      </c>
      <c r="H77" s="22">
        <v>284.63125000000019</v>
      </c>
      <c r="I77" s="22">
        <v>1040.9562222222228</v>
      </c>
      <c r="J77" s="22">
        <v>1198.5085555555561</v>
      </c>
      <c r="K77" s="22">
        <v>0</v>
      </c>
      <c r="L77" s="22">
        <v>0</v>
      </c>
      <c r="M77" s="22">
        <v>1814.349921904276</v>
      </c>
      <c r="N77" s="22">
        <v>2012.0120260823578</v>
      </c>
    </row>
    <row r="78" spans="1:16" x14ac:dyDescent="0.2">
      <c r="B78" s="13"/>
      <c r="C78" s="13"/>
      <c r="D78" s="13"/>
      <c r="E78" s="13"/>
      <c r="F78" s="13"/>
      <c r="G78" s="22"/>
      <c r="H78" s="22"/>
      <c r="I78" s="13"/>
      <c r="J78" s="13"/>
      <c r="K78" s="13"/>
      <c r="L78" s="13"/>
      <c r="M78" s="22"/>
      <c r="N78" s="22"/>
      <c r="O78" s="13"/>
      <c r="P78" s="13"/>
    </row>
    <row r="79" spans="1:16" x14ac:dyDescent="0.2">
      <c r="A79" s="14" t="s">
        <v>85</v>
      </c>
      <c r="B79" s="13" t="s">
        <v>86</v>
      </c>
      <c r="C79" s="22">
        <v>121.38408408408412</v>
      </c>
      <c r="D79" s="22">
        <v>134.39999686347119</v>
      </c>
      <c r="E79" s="22">
        <v>442.05555555555571</v>
      </c>
      <c r="F79" s="22">
        <v>500.16666666666691</v>
      </c>
      <c r="G79" s="22">
        <v>363.64861111111139</v>
      </c>
      <c r="H79" s="22">
        <v>397.21944444444466</v>
      </c>
      <c r="I79" s="22">
        <v>1130.8942222222229</v>
      </c>
      <c r="J79" s="22">
        <v>1315.2628333333341</v>
      </c>
      <c r="K79" s="22">
        <v>0</v>
      </c>
      <c r="L79" s="22">
        <v>0</v>
      </c>
      <c r="M79" s="22">
        <v>2057.9824729729739</v>
      </c>
      <c r="N79" s="22">
        <v>2347.0489413079167</v>
      </c>
    </row>
    <row r="80" spans="1:16" x14ac:dyDescent="0.2">
      <c r="B80" s="13" t="s">
        <v>87</v>
      </c>
      <c r="C80" s="22">
        <v>124.45833333333339</v>
      </c>
      <c r="D80" s="22">
        <v>141.13888888888897</v>
      </c>
      <c r="E80" s="22">
        <v>523.77222222222247</v>
      </c>
      <c r="F80" s="22">
        <v>607.81111111111147</v>
      </c>
      <c r="G80" s="22">
        <v>363.64861111111139</v>
      </c>
      <c r="H80" s="22">
        <v>397.21944444444466</v>
      </c>
      <c r="I80" s="22">
        <v>1189.048611111112</v>
      </c>
      <c r="J80" s="22">
        <v>1551.7500000000002</v>
      </c>
      <c r="K80" s="22">
        <v>0</v>
      </c>
      <c r="L80" s="22">
        <v>0</v>
      </c>
      <c r="M80" s="22">
        <v>2200.9277777777793</v>
      </c>
      <c r="N80" s="22">
        <v>2697.9194444444452</v>
      </c>
    </row>
    <row r="81" spans="1:16" x14ac:dyDescent="0.2">
      <c r="B81" s="13" t="s">
        <v>88</v>
      </c>
      <c r="C81" s="22">
        <v>119.80555555555561</v>
      </c>
      <c r="D81" s="22">
        <v>134.36111111111117</v>
      </c>
      <c r="E81" s="22">
        <v>512.18750000000023</v>
      </c>
      <c r="F81" s="22">
        <v>571.48611111111143</v>
      </c>
      <c r="G81" s="22">
        <v>363.64861111111139</v>
      </c>
      <c r="H81" s="22">
        <v>397.21944444444466</v>
      </c>
      <c r="I81" s="22">
        <v>958.29861111111165</v>
      </c>
      <c r="J81" s="22">
        <v>1253.1597222222229</v>
      </c>
      <c r="K81" s="22">
        <v>0</v>
      </c>
      <c r="L81" s="22">
        <v>0</v>
      </c>
      <c r="M81" s="22">
        <v>1953.9402777777786</v>
      </c>
      <c r="N81" s="22">
        <v>2356.2263888888906</v>
      </c>
    </row>
    <row r="82" spans="1:16" x14ac:dyDescent="0.2">
      <c r="B82" s="13" t="s">
        <v>89</v>
      </c>
      <c r="C82" s="22">
        <v>110.7324324324325</v>
      </c>
      <c r="D82" s="22">
        <v>92.861949072943943</v>
      </c>
      <c r="E82" s="22">
        <v>544.38333333333355</v>
      </c>
      <c r="F82" s="22">
        <v>600.23888888888916</v>
      </c>
      <c r="G82" s="22">
        <v>314.96805555555574</v>
      </c>
      <c r="H82" s="22">
        <v>330.78611111111127</v>
      </c>
      <c r="I82" s="22">
        <v>911.35672222222263</v>
      </c>
      <c r="J82" s="22">
        <v>1208.5016666666672</v>
      </c>
      <c r="K82" s="22">
        <v>0</v>
      </c>
      <c r="L82" s="22">
        <v>0</v>
      </c>
      <c r="M82" s="22">
        <v>1881.4405435435444</v>
      </c>
      <c r="N82" s="22">
        <v>2232.3886157396114</v>
      </c>
    </row>
    <row r="83" spans="1:16" x14ac:dyDescent="0.2">
      <c r="B83" s="13" t="s">
        <v>90</v>
      </c>
      <c r="C83" s="22">
        <v>109.88333333333338</v>
      </c>
      <c r="D83" s="22">
        <v>136.44444444444451</v>
      </c>
      <c r="E83" s="22">
        <v>598.41666666666697</v>
      </c>
      <c r="F83" s="22">
        <v>611.96111111111145</v>
      </c>
      <c r="G83" s="22">
        <v>363.64861111111139</v>
      </c>
      <c r="H83" s="22">
        <v>397.21944444444466</v>
      </c>
      <c r="I83" s="22">
        <v>1139.2897222222227</v>
      </c>
      <c r="J83" s="22">
        <v>1470.3061666666672</v>
      </c>
      <c r="K83" s="22">
        <v>0</v>
      </c>
      <c r="L83" s="22">
        <v>0</v>
      </c>
      <c r="M83" s="22">
        <v>2211.2383333333346</v>
      </c>
      <c r="N83" s="22">
        <v>2615.9311666666677</v>
      </c>
    </row>
    <row r="84" spans="1:16" x14ac:dyDescent="0.2">
      <c r="B84" s="13" t="s">
        <v>91</v>
      </c>
      <c r="C84" s="22">
        <v>114.11666666666673</v>
      </c>
      <c r="D84" s="22">
        <v>127.91666666666673</v>
      </c>
      <c r="E84" s="22">
        <v>430.72222222222246</v>
      </c>
      <c r="F84" s="22">
        <v>467.027777777778</v>
      </c>
      <c r="G84" s="22">
        <v>363.64861111111139</v>
      </c>
      <c r="H84" s="22">
        <v>397.21944444444466</v>
      </c>
      <c r="I84" s="22">
        <v>1205.7675000000006</v>
      </c>
      <c r="J84" s="22">
        <v>1379.3924444444453</v>
      </c>
      <c r="K84" s="22">
        <v>0</v>
      </c>
      <c r="L84" s="22">
        <v>0</v>
      </c>
      <c r="M84" s="22">
        <v>2114.2550000000015</v>
      </c>
      <c r="N84" s="22">
        <v>2371.5563333333344</v>
      </c>
    </row>
    <row r="85" spans="1:16" x14ac:dyDescent="0.2">
      <c r="B85" s="13" t="s">
        <v>92</v>
      </c>
      <c r="C85" s="22">
        <v>103.02500000000005</v>
      </c>
      <c r="D85" s="22">
        <v>125.72222222222229</v>
      </c>
      <c r="E85" s="22">
        <v>381.42111111111132</v>
      </c>
      <c r="F85" s="22">
        <v>338.05555555555571</v>
      </c>
      <c r="G85" s="22">
        <v>258.59420862268536</v>
      </c>
      <c r="H85" s="22">
        <v>248.4977805578126</v>
      </c>
      <c r="I85" s="22">
        <v>880.05855555555593</v>
      </c>
      <c r="J85" s="22">
        <v>1120.3113888888895</v>
      </c>
      <c r="K85" s="22">
        <v>0</v>
      </c>
      <c r="L85" s="22">
        <v>0</v>
      </c>
      <c r="M85" s="22">
        <v>1623.0988752893527</v>
      </c>
      <c r="N85" s="22">
        <v>1832.5869472244801</v>
      </c>
    </row>
    <row r="86" spans="1:16" x14ac:dyDescent="0.2">
      <c r="B86" s="13" t="s">
        <v>93</v>
      </c>
      <c r="C86" s="22">
        <v>65.252525252525288</v>
      </c>
      <c r="D86" s="22">
        <v>79.216666666666711</v>
      </c>
      <c r="E86" s="22">
        <v>372.40555555555574</v>
      </c>
      <c r="F86" s="22">
        <v>372.40555555555574</v>
      </c>
      <c r="G86" s="22">
        <v>201.99583333333351</v>
      </c>
      <c r="H86" s="22">
        <v>192.2736425217015</v>
      </c>
      <c r="I86" s="22">
        <v>777.61844444444489</v>
      </c>
      <c r="J86" s="22">
        <v>837.93094444444489</v>
      </c>
      <c r="K86" s="22">
        <v>0</v>
      </c>
      <c r="L86" s="22">
        <v>0</v>
      </c>
      <c r="M86" s="22">
        <v>1417.2723585858596</v>
      </c>
      <c r="N86" s="22">
        <v>1481.826809188369</v>
      </c>
    </row>
    <row r="87" spans="1:16" x14ac:dyDescent="0.2">
      <c r="B87" s="13"/>
      <c r="C87" s="13"/>
      <c r="D87" s="13"/>
      <c r="E87" s="13"/>
      <c r="F87" s="13"/>
      <c r="G87" s="22"/>
      <c r="H87" s="22"/>
      <c r="I87" s="13"/>
      <c r="J87" s="13"/>
      <c r="K87" s="13"/>
      <c r="L87" s="13"/>
      <c r="M87" s="22"/>
      <c r="N87" s="22"/>
      <c r="O87" s="13"/>
      <c r="P87" s="13"/>
    </row>
    <row r="88" spans="1:16" x14ac:dyDescent="0.2">
      <c r="A88" s="14" t="s">
        <v>94</v>
      </c>
      <c r="B88" s="13" t="s">
        <v>95</v>
      </c>
      <c r="C88" s="22">
        <v>255.23198198198213</v>
      </c>
      <c r="D88" s="22">
        <v>123.61022101508229</v>
      </c>
      <c r="E88" s="22">
        <v>644.14444444444473</v>
      </c>
      <c r="F88" s="22">
        <v>644.14444444444473</v>
      </c>
      <c r="G88" s="22">
        <v>363.64861111111139</v>
      </c>
      <c r="H88" s="22">
        <v>397.21944444444466</v>
      </c>
      <c r="I88" s="22">
        <v>0</v>
      </c>
      <c r="J88" s="22">
        <v>0</v>
      </c>
      <c r="K88" s="22">
        <v>1043.6846987873382</v>
      </c>
      <c r="L88" s="22">
        <v>1202.0187165143864</v>
      </c>
      <c r="M88" s="22">
        <v>2306.7097363248763</v>
      </c>
      <c r="N88" s="22">
        <v>2366.9928264183582</v>
      </c>
    </row>
    <row r="89" spans="1:16" x14ac:dyDescent="0.2">
      <c r="B89" s="13" t="s">
        <v>96</v>
      </c>
      <c r="C89" s="22">
        <v>121.38408408408412</v>
      </c>
      <c r="D89" s="22">
        <v>134.39999686347119</v>
      </c>
      <c r="E89" s="22">
        <v>736.82222222222254</v>
      </c>
      <c r="F89" s="22">
        <v>736.82222222222254</v>
      </c>
      <c r="G89" s="22">
        <v>354.66944444444465</v>
      </c>
      <c r="H89" s="22">
        <v>415.6475658755644</v>
      </c>
      <c r="I89" s="22">
        <v>1138.571333333334</v>
      </c>
      <c r="J89" s="22">
        <v>1263.7532777777785</v>
      </c>
      <c r="K89" s="22">
        <v>0</v>
      </c>
      <c r="L89" s="22">
        <v>0</v>
      </c>
      <c r="M89" s="22">
        <v>2351.4470840840854</v>
      </c>
      <c r="N89" s="22">
        <v>2550.6230627390369</v>
      </c>
    </row>
    <row r="90" spans="1:16" x14ac:dyDescent="0.2">
      <c r="B90" s="13" t="s">
        <v>97</v>
      </c>
      <c r="C90" s="22">
        <v>121.38408408408412</v>
      </c>
      <c r="D90" s="22">
        <v>134.39999686347119</v>
      </c>
      <c r="E90" s="22">
        <v>766.41666666666708</v>
      </c>
      <c r="F90" s="22">
        <v>815.3333333333336</v>
      </c>
      <c r="G90" s="22">
        <v>363.64861111111139</v>
      </c>
      <c r="H90" s="22">
        <v>397.21944444444466</v>
      </c>
      <c r="I90" s="22">
        <v>1128.0265151515157</v>
      </c>
      <c r="J90" s="22">
        <v>1232.8055555555561</v>
      </c>
      <c r="K90" s="22">
        <v>0</v>
      </c>
      <c r="L90" s="22">
        <v>0</v>
      </c>
      <c r="M90" s="22">
        <v>2379.4758770133781</v>
      </c>
      <c r="N90" s="22">
        <v>2579.7583301968057</v>
      </c>
    </row>
    <row r="91" spans="1:16" x14ac:dyDescent="0.2">
      <c r="B91" s="13" t="s">
        <v>98</v>
      </c>
      <c r="C91" s="22">
        <v>135.11591591591599</v>
      </c>
      <c r="D91" s="22">
        <v>112.19355265299505</v>
      </c>
      <c r="E91" s="22">
        <v>396.90000000000015</v>
      </c>
      <c r="F91" s="22">
        <v>425.38333333333361</v>
      </c>
      <c r="G91" s="22">
        <v>363.64861111111139</v>
      </c>
      <c r="H91" s="22">
        <v>397.21944444444466</v>
      </c>
      <c r="I91" s="22">
        <v>1107.9165000000005</v>
      </c>
      <c r="J91" s="22">
        <v>1474.284111111112</v>
      </c>
      <c r="K91" s="22">
        <v>0</v>
      </c>
      <c r="L91" s="22">
        <v>0</v>
      </c>
      <c r="M91" s="22">
        <v>2003.5810270270283</v>
      </c>
      <c r="N91" s="22">
        <v>2409.0804415418852</v>
      </c>
    </row>
    <row r="92" spans="1:16" x14ac:dyDescent="0.2">
      <c r="B92" s="13" t="s">
        <v>99</v>
      </c>
      <c r="C92" s="22">
        <v>142.95917508417517</v>
      </c>
      <c r="D92" s="22">
        <v>114.50000339084228</v>
      </c>
      <c r="E92" s="22">
        <v>545.69444444444468</v>
      </c>
      <c r="F92" s="22">
        <v>597.50000000000034</v>
      </c>
      <c r="G92" s="22">
        <v>363.64861111111139</v>
      </c>
      <c r="H92" s="22">
        <v>397.21944444444466</v>
      </c>
      <c r="I92" s="22">
        <v>1274.6041666666672</v>
      </c>
      <c r="J92" s="22">
        <v>1328.5155000000007</v>
      </c>
      <c r="K92" s="22">
        <v>0</v>
      </c>
      <c r="L92" s="22">
        <v>0</v>
      </c>
      <c r="M92" s="22">
        <v>2326.9063973063985</v>
      </c>
      <c r="N92" s="22">
        <v>2437.7349478352876</v>
      </c>
    </row>
    <row r="93" spans="1:16" x14ac:dyDescent="0.2">
      <c r="B93" s="13" t="s">
        <v>100</v>
      </c>
      <c r="C93" s="22">
        <v>136.93051801801809</v>
      </c>
      <c r="D93" s="22">
        <v>215.12499915228955</v>
      </c>
      <c r="E93" s="22">
        <v>695.60555555555595</v>
      </c>
      <c r="F93" s="22">
        <v>789.33333333333383</v>
      </c>
      <c r="G93" s="22">
        <v>298.44722222222236</v>
      </c>
      <c r="H93" s="22">
        <v>334.18680555555574</v>
      </c>
      <c r="I93" s="22">
        <v>959.63888888888948</v>
      </c>
      <c r="J93" s="22">
        <v>1093.9347222222229</v>
      </c>
      <c r="K93" s="22">
        <v>0</v>
      </c>
      <c r="L93" s="22">
        <v>0</v>
      </c>
      <c r="M93" s="22">
        <v>2090.6221846846856</v>
      </c>
      <c r="N93" s="22">
        <v>2432.5798602634018</v>
      </c>
    </row>
    <row r="94" spans="1:16" x14ac:dyDescent="0.2">
      <c r="B94" s="13" t="s">
        <v>101</v>
      </c>
      <c r="C94" s="22">
        <v>121.38408408408412</v>
      </c>
      <c r="D94" s="22">
        <v>134.39999686347119</v>
      </c>
      <c r="E94" s="22">
        <v>447.82777777777795</v>
      </c>
      <c r="F94" s="22">
        <v>573.22222222222251</v>
      </c>
      <c r="G94" s="22">
        <v>302.65902777777796</v>
      </c>
      <c r="H94" s="22">
        <v>249.66004346033003</v>
      </c>
      <c r="I94" s="22">
        <v>960.25005555555606</v>
      </c>
      <c r="J94" s="22">
        <v>1100.6146666666673</v>
      </c>
      <c r="K94" s="22">
        <v>0</v>
      </c>
      <c r="L94" s="22">
        <v>0</v>
      </c>
      <c r="M94" s="22">
        <v>1832.1209451951963</v>
      </c>
      <c r="N94" s="22">
        <v>2057.8969292126912</v>
      </c>
    </row>
    <row r="95" spans="1:16" x14ac:dyDescent="0.2">
      <c r="B95" s="13" t="s">
        <v>102</v>
      </c>
      <c r="C95" s="22">
        <v>121.38408408408412</v>
      </c>
      <c r="D95" s="22">
        <v>134.39999686347119</v>
      </c>
      <c r="E95" s="22">
        <v>483.78338888888908</v>
      </c>
      <c r="F95" s="22">
        <v>590.40277777777806</v>
      </c>
      <c r="G95" s="22">
        <v>301.86250000000013</v>
      </c>
      <c r="H95" s="22">
        <v>292.94617698667548</v>
      </c>
      <c r="I95" s="22">
        <v>987.92411111111153</v>
      </c>
      <c r="J95" s="22">
        <v>1078.9343333333338</v>
      </c>
      <c r="K95" s="22">
        <v>0</v>
      </c>
      <c r="L95" s="22">
        <v>0</v>
      </c>
      <c r="M95" s="22">
        <v>1894.9540840840848</v>
      </c>
      <c r="N95" s="22">
        <v>2096.6832849612588</v>
      </c>
    </row>
    <row r="96" spans="1:16" x14ac:dyDescent="0.2">
      <c r="B96" s="13" t="s">
        <v>103</v>
      </c>
      <c r="C96" s="22">
        <v>121.38408408408412</v>
      </c>
      <c r="D96" s="22">
        <v>134.39999686347119</v>
      </c>
      <c r="E96" s="22">
        <v>420.57777777777795</v>
      </c>
      <c r="F96" s="22">
        <v>483.66666666666691</v>
      </c>
      <c r="G96" s="22">
        <v>303.37430555555574</v>
      </c>
      <c r="H96" s="22">
        <v>329.34878115334214</v>
      </c>
      <c r="I96" s="22">
        <v>1012.1992222222226</v>
      </c>
      <c r="J96" s="22">
        <v>1153.6575000000007</v>
      </c>
      <c r="K96" s="22">
        <v>0</v>
      </c>
      <c r="L96" s="22">
        <v>0</v>
      </c>
      <c r="M96" s="22">
        <v>1857.5353896396402</v>
      </c>
      <c r="N96" s="22">
        <v>2101.0729446834807</v>
      </c>
    </row>
    <row r="97" spans="1:15" x14ac:dyDescent="0.2">
      <c r="B97" s="13" t="s">
        <v>104</v>
      </c>
      <c r="C97" s="22">
        <v>153.84264264264269</v>
      </c>
      <c r="D97" s="22">
        <v>138.67222468058284</v>
      </c>
      <c r="E97" s="22">
        <v>453.41111111111132</v>
      </c>
      <c r="F97" s="22">
        <v>540.82777777777812</v>
      </c>
      <c r="G97" s="22">
        <v>262.25277777777796</v>
      </c>
      <c r="H97" s="22">
        <v>298.79791666666682</v>
      </c>
      <c r="I97" s="22">
        <v>1118.2956111111116</v>
      </c>
      <c r="J97" s="22">
        <v>1257.5987222222229</v>
      </c>
      <c r="K97" s="22">
        <v>0</v>
      </c>
      <c r="L97" s="22">
        <v>0</v>
      </c>
      <c r="M97" s="22">
        <v>1987.8021426426437</v>
      </c>
      <c r="N97" s="22">
        <v>2235.8966413472504</v>
      </c>
    </row>
    <row r="98" spans="1:15" x14ac:dyDescent="0.2">
      <c r="B98" s="13" t="s">
        <v>105</v>
      </c>
      <c r="C98" s="22">
        <v>117.81051051051058</v>
      </c>
      <c r="D98" s="22">
        <v>117.47222222222229</v>
      </c>
      <c r="E98" s="22">
        <v>455.55555555555583</v>
      </c>
      <c r="F98" s="22">
        <v>520.8333333333336</v>
      </c>
      <c r="G98" s="22">
        <v>305.1666666666668</v>
      </c>
      <c r="H98" s="22">
        <v>316.94444444444457</v>
      </c>
      <c r="I98" s="22">
        <v>943.51266666666709</v>
      </c>
      <c r="J98" s="22">
        <v>1308.164722222223</v>
      </c>
      <c r="K98" s="22">
        <v>0</v>
      </c>
      <c r="L98" s="22">
        <v>0</v>
      </c>
      <c r="M98" s="22">
        <v>1822.0453993994004</v>
      </c>
      <c r="N98" s="22">
        <v>2263.4147222222232</v>
      </c>
    </row>
    <row r="99" spans="1:15" x14ac:dyDescent="0.2">
      <c r="B99" s="13" t="s">
        <v>106</v>
      </c>
      <c r="C99" s="22">
        <v>103.20513468013472</v>
      </c>
      <c r="D99" s="22">
        <v>88.652780320909486</v>
      </c>
      <c r="E99" s="22">
        <v>516.29600000000016</v>
      </c>
      <c r="F99" s="22">
        <v>583.40361111111133</v>
      </c>
      <c r="G99" s="22">
        <v>289.49027777777786</v>
      </c>
      <c r="H99" s="22">
        <v>281.98333333333341</v>
      </c>
      <c r="I99" s="22">
        <v>1105.6648333333339</v>
      </c>
      <c r="J99" s="22">
        <v>1293.6468333333339</v>
      </c>
      <c r="K99" s="22">
        <v>0</v>
      </c>
      <c r="L99" s="22">
        <v>0</v>
      </c>
      <c r="M99" s="22">
        <v>2014.6562457912469</v>
      </c>
      <c r="N99" s="22">
        <v>2247.6865580986882</v>
      </c>
    </row>
    <row r="100" spans="1:15" x14ac:dyDescent="0.2">
      <c r="B100" s="13" t="s">
        <v>107</v>
      </c>
      <c r="C100" s="22">
        <v>152.00038888888898</v>
      </c>
      <c r="D100" s="22">
        <v>174.03316497802732</v>
      </c>
      <c r="E100" s="22">
        <v>755.02222222222247</v>
      </c>
      <c r="F100" s="22">
        <v>755.02405555555595</v>
      </c>
      <c r="G100" s="22">
        <v>335.53055555555574</v>
      </c>
      <c r="H100" s="22">
        <v>358.11388888888911</v>
      </c>
      <c r="I100" s="22">
        <v>1029.3333333333337</v>
      </c>
      <c r="J100" s="22">
        <v>1163.3611111111118</v>
      </c>
      <c r="K100" s="22">
        <v>0</v>
      </c>
      <c r="L100" s="22">
        <v>0</v>
      </c>
      <c r="M100" s="22">
        <v>2271.886500000001</v>
      </c>
      <c r="N100" s="22">
        <v>2450.5322205335838</v>
      </c>
    </row>
    <row r="101" spans="1:15" x14ac:dyDescent="0.2">
      <c r="B101" s="13"/>
      <c r="C101" s="13"/>
      <c r="D101" s="13"/>
      <c r="E101" s="13"/>
      <c r="F101" s="13"/>
      <c r="G101" s="22"/>
      <c r="H101" s="22"/>
      <c r="I101" s="13"/>
      <c r="J101" s="13"/>
      <c r="K101" s="13"/>
      <c r="L101" s="13"/>
      <c r="M101" s="22"/>
      <c r="N101" s="22"/>
      <c r="O101" s="13"/>
    </row>
    <row r="102" spans="1:15" x14ac:dyDescent="0.2">
      <c r="A102" s="14" t="s">
        <v>108</v>
      </c>
      <c r="B102" s="13" t="s">
        <v>109</v>
      </c>
      <c r="C102" s="22">
        <v>142.64894894894903</v>
      </c>
      <c r="D102" s="22">
        <v>123.45555555555562</v>
      </c>
      <c r="E102" s="22">
        <v>545.18888888888921</v>
      </c>
      <c r="F102" s="22">
        <v>567.60000000000025</v>
      </c>
      <c r="G102" s="22">
        <v>287.27777777777794</v>
      </c>
      <c r="H102" s="22">
        <v>304.371527777778</v>
      </c>
      <c r="I102" s="22">
        <v>984.12844444444488</v>
      </c>
      <c r="J102" s="22">
        <v>1190.5312222222226</v>
      </c>
      <c r="K102" s="22">
        <v>0</v>
      </c>
      <c r="L102" s="22">
        <v>0</v>
      </c>
      <c r="M102" s="22">
        <v>1959.2440600600612</v>
      </c>
      <c r="N102" s="22">
        <v>2185.9583055555563</v>
      </c>
    </row>
    <row r="103" spans="1:15" x14ac:dyDescent="0.2">
      <c r="B103" s="13" t="s">
        <v>110</v>
      </c>
      <c r="C103" s="22">
        <v>103.15690690690697</v>
      </c>
      <c r="D103" s="22">
        <v>96.483333333333391</v>
      </c>
      <c r="E103" s="22">
        <v>377.58333333333354</v>
      </c>
      <c r="F103" s="22">
        <v>467.38333333333361</v>
      </c>
      <c r="G103" s="22">
        <v>295.37777777777791</v>
      </c>
      <c r="H103" s="22">
        <v>279.68182327907999</v>
      </c>
      <c r="I103" s="22">
        <v>932.86550000000045</v>
      </c>
      <c r="J103" s="22">
        <v>984.28927777777835</v>
      </c>
      <c r="K103" s="22">
        <v>0</v>
      </c>
      <c r="L103" s="22">
        <v>0</v>
      </c>
      <c r="M103" s="22">
        <v>1708.9835180180189</v>
      </c>
      <c r="N103" s="22">
        <v>1827.8377677235251</v>
      </c>
    </row>
    <row r="104" spans="1:15" x14ac:dyDescent="0.2">
      <c r="B104" s="13" t="s">
        <v>111</v>
      </c>
      <c r="C104" s="22">
        <v>80.584466019417519</v>
      </c>
      <c r="D104" s="22">
        <v>103.87222501966671</v>
      </c>
      <c r="E104" s="22">
        <v>432.85555555555578</v>
      </c>
      <c r="F104" s="22">
        <v>547.52222222222247</v>
      </c>
      <c r="G104" s="22">
        <v>220.23819444444453</v>
      </c>
      <c r="H104" s="22">
        <v>220.23819444444453</v>
      </c>
      <c r="I104" s="22">
        <v>934.70972222222269</v>
      </c>
      <c r="J104" s="22">
        <v>1149.4222222222227</v>
      </c>
      <c r="K104" s="22">
        <v>0</v>
      </c>
      <c r="L104" s="22">
        <v>0</v>
      </c>
      <c r="M104" s="22">
        <v>1668.3879382416405</v>
      </c>
      <c r="N104" s="22">
        <v>2021.0548639085564</v>
      </c>
    </row>
    <row r="105" spans="1:15" x14ac:dyDescent="0.2">
      <c r="B105" s="13" t="s">
        <v>112</v>
      </c>
      <c r="C105" s="22">
        <v>78.887179487179523</v>
      </c>
      <c r="D105" s="22">
        <v>88.68888888888894</v>
      </c>
      <c r="E105" s="22">
        <v>561.3000000000003</v>
      </c>
      <c r="F105" s="22">
        <v>617.43333333333374</v>
      </c>
      <c r="G105" s="22">
        <v>327.60694444444465</v>
      </c>
      <c r="H105" s="22">
        <v>332.29444444444459</v>
      </c>
      <c r="I105" s="22">
        <v>1007.1597777777782</v>
      </c>
      <c r="J105" s="22">
        <v>1228.5843888888894</v>
      </c>
      <c r="K105" s="22">
        <v>0</v>
      </c>
      <c r="L105" s="22">
        <v>0</v>
      </c>
      <c r="M105" s="22">
        <v>1974.9539017094028</v>
      </c>
      <c r="N105" s="22">
        <v>2267.0010555555568</v>
      </c>
    </row>
    <row r="106" spans="1:15" ht="12.75" customHeight="1" x14ac:dyDescent="0.2">
      <c r="B106" s="13" t="s">
        <v>113</v>
      </c>
      <c r="C106" s="22">
        <v>110.50480480480486</v>
      </c>
      <c r="D106" s="22">
        <v>91.819773779975051</v>
      </c>
      <c r="E106" s="22">
        <v>478.02777777777806</v>
      </c>
      <c r="F106" s="22">
        <v>513.91666666666686</v>
      </c>
      <c r="G106" s="22">
        <v>288.37777777777791</v>
      </c>
      <c r="H106" s="22">
        <v>260.87777777777791</v>
      </c>
      <c r="I106" s="22">
        <v>1243.7778850000007</v>
      </c>
      <c r="J106" s="22">
        <v>1359.0416666666672</v>
      </c>
      <c r="K106" s="22">
        <v>0</v>
      </c>
      <c r="L106" s="22">
        <v>0</v>
      </c>
      <c r="M106" s="22">
        <v>2120.6882453603616</v>
      </c>
      <c r="N106" s="22">
        <v>2225.6558848910872</v>
      </c>
    </row>
    <row r="107" spans="1:15" x14ac:dyDescent="0.2">
      <c r="B107" s="13"/>
      <c r="C107" s="13"/>
      <c r="D107" s="13"/>
      <c r="E107" s="13"/>
      <c r="F107" s="13"/>
      <c r="G107" s="22"/>
      <c r="H107" s="22"/>
      <c r="I107" s="13"/>
      <c r="J107" s="13"/>
      <c r="K107" s="13"/>
      <c r="L107" s="13"/>
      <c r="M107" s="22"/>
      <c r="N107" s="22"/>
    </row>
    <row r="108" spans="1:15" x14ac:dyDescent="0.2">
      <c r="A108" s="14" t="s">
        <v>114</v>
      </c>
      <c r="B108" s="13" t="s">
        <v>115</v>
      </c>
      <c r="C108" s="22">
        <v>123.45125573327381</v>
      </c>
      <c r="D108" s="22">
        <v>177.73333655463341</v>
      </c>
      <c r="E108" s="22">
        <v>614.62500000000034</v>
      </c>
      <c r="F108" s="22">
        <v>667.54166666666697</v>
      </c>
      <c r="G108" s="22">
        <v>363.64861111111139</v>
      </c>
      <c r="H108" s="22">
        <v>397.21944444444466</v>
      </c>
      <c r="I108" s="22">
        <v>1205.7675000000006</v>
      </c>
      <c r="J108" s="22">
        <v>1486.936333333334</v>
      </c>
      <c r="K108" s="22">
        <v>0</v>
      </c>
      <c r="L108" s="22">
        <v>0</v>
      </c>
      <c r="M108" s="22">
        <v>2307.4923668443862</v>
      </c>
      <c r="N108" s="22">
        <v>2729.4307809990792</v>
      </c>
    </row>
    <row r="109" spans="1:15" x14ac:dyDescent="0.2">
      <c r="B109" s="13" t="s">
        <v>116</v>
      </c>
      <c r="C109" s="22">
        <v>187.72672672672684</v>
      </c>
      <c r="D109" s="22">
        <v>187.22222646077512</v>
      </c>
      <c r="E109" s="22">
        <v>561.9000000000002</v>
      </c>
      <c r="F109" s="22">
        <v>664.65000000000032</v>
      </c>
      <c r="G109" s="22">
        <v>363.64861111111139</v>
      </c>
      <c r="H109" s="22">
        <v>397.21944444444466</v>
      </c>
      <c r="I109" s="22">
        <v>980.79383333333374</v>
      </c>
      <c r="J109" s="22">
        <v>1351.1393888888897</v>
      </c>
      <c r="K109" s="22">
        <v>0</v>
      </c>
      <c r="L109" s="22">
        <v>0</v>
      </c>
      <c r="M109" s="22">
        <v>2094.069171171172</v>
      </c>
      <c r="N109" s="22">
        <v>2600.23105979411</v>
      </c>
    </row>
    <row r="110" spans="1:15" x14ac:dyDescent="0.2">
      <c r="B110" s="13" t="s">
        <v>117</v>
      </c>
      <c r="C110" s="22">
        <v>78.664864864864896</v>
      </c>
      <c r="D110" s="22">
        <v>66.616667641533923</v>
      </c>
      <c r="E110" s="22">
        <v>522.52222222222247</v>
      </c>
      <c r="F110" s="22">
        <v>569.5500000000003</v>
      </c>
      <c r="G110" s="22">
        <v>363.64861111111139</v>
      </c>
      <c r="H110" s="22">
        <v>397.21944444444466</v>
      </c>
      <c r="I110" s="22">
        <v>1205.4565555555562</v>
      </c>
      <c r="J110" s="22">
        <v>1501.0682222222231</v>
      </c>
      <c r="K110" s="22">
        <v>0</v>
      </c>
      <c r="L110" s="22">
        <v>0</v>
      </c>
      <c r="M110" s="22">
        <v>2170.2922537537547</v>
      </c>
      <c r="N110" s="22">
        <v>2534.4543343082019</v>
      </c>
    </row>
    <row r="111" spans="1:15" x14ac:dyDescent="0.2">
      <c r="B111" s="13" t="s">
        <v>118</v>
      </c>
      <c r="C111" s="22">
        <v>112.1444444444445</v>
      </c>
      <c r="D111" s="22">
        <v>118.05555555555561</v>
      </c>
      <c r="E111" s="22">
        <v>638.18888888888921</v>
      </c>
      <c r="F111" s="22">
        <v>638.18888888888921</v>
      </c>
      <c r="G111" s="22">
        <v>173.36388888888902</v>
      </c>
      <c r="H111" s="22">
        <v>248.62430555555565</v>
      </c>
      <c r="I111" s="22">
        <v>1243.7777777777785</v>
      </c>
      <c r="J111" s="22">
        <v>1259.8611111111118</v>
      </c>
      <c r="K111" s="22">
        <v>0</v>
      </c>
      <c r="L111" s="22">
        <v>0</v>
      </c>
      <c r="M111" s="22">
        <v>2167.4750000000008</v>
      </c>
      <c r="N111" s="22">
        <v>2264.7298611111123</v>
      </c>
    </row>
    <row r="112" spans="1:15" x14ac:dyDescent="0.2">
      <c r="B112" s="13" t="s">
        <v>119</v>
      </c>
      <c r="C112" s="22">
        <v>123.45125573327381</v>
      </c>
      <c r="D112" s="22">
        <v>177.73333655463341</v>
      </c>
      <c r="E112" s="22">
        <v>534.88888888888914</v>
      </c>
      <c r="F112" s="22">
        <v>610.89444444444473</v>
      </c>
      <c r="G112" s="22">
        <v>363.64861111111139</v>
      </c>
      <c r="H112" s="22">
        <v>397.21944444444466</v>
      </c>
      <c r="I112" s="22">
        <v>966.07405553083163</v>
      </c>
      <c r="J112" s="22">
        <v>1150.0581330663113</v>
      </c>
      <c r="K112" s="22">
        <v>0</v>
      </c>
      <c r="L112" s="22">
        <v>0</v>
      </c>
      <c r="M112" s="22">
        <v>1988.0628112641059</v>
      </c>
      <c r="N112" s="22">
        <v>2335.9053585098341</v>
      </c>
    </row>
    <row r="113" spans="2:14" x14ac:dyDescent="0.2">
      <c r="B113" s="13" t="s">
        <v>120</v>
      </c>
      <c r="C113" s="22">
        <v>187.72672672672684</v>
      </c>
      <c r="D113" s="22">
        <v>187.22222646077512</v>
      </c>
      <c r="E113" s="22">
        <v>663.88333333333367</v>
      </c>
      <c r="F113" s="22">
        <v>878.61111111111165</v>
      </c>
      <c r="G113" s="22">
        <v>363.64861111111139</v>
      </c>
      <c r="H113" s="22">
        <v>397.21944444444466</v>
      </c>
      <c r="I113" s="22">
        <v>913.55477777777821</v>
      </c>
      <c r="J113" s="22">
        <v>954.68522222222271</v>
      </c>
      <c r="K113" s="22">
        <v>0</v>
      </c>
      <c r="L113" s="22">
        <v>0</v>
      </c>
      <c r="M113" s="22">
        <v>2128.8134489489498</v>
      </c>
      <c r="N113" s="22">
        <v>2417.7380042385535</v>
      </c>
    </row>
    <row r="114" spans="2:14" x14ac:dyDescent="0.2">
      <c r="B114" s="13" t="s">
        <v>121</v>
      </c>
      <c r="C114" s="22">
        <v>187.72672672672684</v>
      </c>
      <c r="D114" s="22">
        <v>187.22222646077512</v>
      </c>
      <c r="E114" s="22">
        <v>373.96111111111128</v>
      </c>
      <c r="F114" s="22">
        <v>373.96111111111128</v>
      </c>
      <c r="G114" s="22">
        <v>354.66944444444465</v>
      </c>
      <c r="H114" s="22">
        <v>415.6475658755644</v>
      </c>
      <c r="I114" s="22">
        <v>1110.2861111111117</v>
      </c>
      <c r="J114" s="22">
        <v>1198.154722222223</v>
      </c>
      <c r="K114" s="22">
        <v>0</v>
      </c>
      <c r="L114" s="22">
        <v>0</v>
      </c>
      <c r="M114" s="22">
        <v>2026.6433933933943</v>
      </c>
      <c r="N114" s="22">
        <v>2174.9856256696735</v>
      </c>
    </row>
    <row r="115" spans="2:14" x14ac:dyDescent="0.2">
      <c r="B115" s="13" t="s">
        <v>122</v>
      </c>
      <c r="C115" s="22">
        <v>95.533625730994189</v>
      </c>
      <c r="D115" s="22">
        <v>81.777777777777814</v>
      </c>
      <c r="E115" s="22">
        <v>413.2222222222224</v>
      </c>
      <c r="F115" s="22">
        <v>596.15000000000032</v>
      </c>
      <c r="G115" s="22">
        <v>354.66944444444465</v>
      </c>
      <c r="H115" s="22">
        <v>415.6475658755644</v>
      </c>
      <c r="I115" s="22">
        <v>1028.5291666666674</v>
      </c>
      <c r="J115" s="22">
        <v>1429.6796666666676</v>
      </c>
      <c r="K115" s="22">
        <v>0</v>
      </c>
      <c r="L115" s="22">
        <v>0</v>
      </c>
      <c r="M115" s="22">
        <v>1891.9544590643288</v>
      </c>
      <c r="N115" s="22">
        <v>2523.2550103200101</v>
      </c>
    </row>
    <row r="116" spans="2:14" x14ac:dyDescent="0.2">
      <c r="B116" s="13" t="s">
        <v>123</v>
      </c>
      <c r="C116" s="22">
        <v>58.834795321637465</v>
      </c>
      <c r="D116" s="22">
        <v>51.277777777777807</v>
      </c>
      <c r="E116" s="22">
        <v>462.08888888888913</v>
      </c>
      <c r="F116" s="22">
        <v>592.41111111111138</v>
      </c>
      <c r="G116" s="22">
        <v>265.67222222222233</v>
      </c>
      <c r="H116" s="22">
        <v>286.61736111111128</v>
      </c>
      <c r="I116" s="22">
        <v>0</v>
      </c>
      <c r="J116" s="22">
        <v>0</v>
      </c>
      <c r="K116" s="22">
        <v>1043.6846987873382</v>
      </c>
      <c r="L116" s="22">
        <v>1202.0187165143864</v>
      </c>
      <c r="M116" s="22">
        <v>1830.2806052200874</v>
      </c>
      <c r="N116" s="22">
        <v>2132.3249665143871</v>
      </c>
    </row>
    <row r="117" spans="2:14" x14ac:dyDescent="0.2">
      <c r="B117" s="13" t="s">
        <v>124</v>
      </c>
      <c r="C117" s="22">
        <v>106.18662351672066</v>
      </c>
      <c r="D117" s="22">
        <v>117.80000262790283</v>
      </c>
      <c r="E117" s="22">
        <v>354.60555555555578</v>
      </c>
      <c r="F117" s="22">
        <v>411.33888888888913</v>
      </c>
      <c r="G117" s="22">
        <v>258.37777777777791</v>
      </c>
      <c r="H117" s="22">
        <v>266.26724546605914</v>
      </c>
      <c r="I117" s="22">
        <v>1008.5858333333339</v>
      </c>
      <c r="J117" s="22">
        <v>1165.8593888888893</v>
      </c>
      <c r="K117" s="22">
        <v>0</v>
      </c>
      <c r="L117" s="22">
        <v>0</v>
      </c>
      <c r="M117" s="22">
        <v>1727.7557901833879</v>
      </c>
      <c r="N117" s="22">
        <v>1961.2655258717405</v>
      </c>
    </row>
    <row r="118" spans="2:14" x14ac:dyDescent="0.2">
      <c r="B118" s="13" t="s">
        <v>125</v>
      </c>
      <c r="C118" s="22">
        <v>78.664864864864896</v>
      </c>
      <c r="D118" s="22">
        <v>66.616667641533923</v>
      </c>
      <c r="E118" s="22">
        <v>379.84444444444466</v>
      </c>
      <c r="F118" s="22">
        <v>459.52777777777806</v>
      </c>
      <c r="G118" s="22">
        <v>320.61388888888911</v>
      </c>
      <c r="H118" s="22">
        <v>288.64513888888911</v>
      </c>
      <c r="I118" s="22">
        <v>1034.694444444445</v>
      </c>
      <c r="J118" s="22">
        <v>1271.8700000000006</v>
      </c>
      <c r="K118" s="22">
        <v>0</v>
      </c>
      <c r="L118" s="22">
        <v>0</v>
      </c>
      <c r="M118" s="22">
        <v>1813.8176426426437</v>
      </c>
      <c r="N118" s="22">
        <v>2086.6595843082018</v>
      </c>
    </row>
    <row r="119" spans="2:14" x14ac:dyDescent="0.2">
      <c r="B119" s="13" t="s">
        <v>126</v>
      </c>
      <c r="C119" s="22">
        <v>66.828947368421083</v>
      </c>
      <c r="D119" s="22">
        <v>68.444444444444471</v>
      </c>
      <c r="E119" s="22">
        <v>323.63888888888908</v>
      </c>
      <c r="F119" s="22">
        <v>400.027777777778</v>
      </c>
      <c r="G119" s="22">
        <v>258.37083333333339</v>
      </c>
      <c r="H119" s="22">
        <v>272.96176462795154</v>
      </c>
      <c r="I119" s="22">
        <v>992.98500000000058</v>
      </c>
      <c r="J119" s="22">
        <v>1044.1836111111118</v>
      </c>
      <c r="K119" s="22">
        <v>0</v>
      </c>
      <c r="L119" s="22">
        <v>0</v>
      </c>
      <c r="M119" s="22">
        <v>1641.8236695906442</v>
      </c>
      <c r="N119" s="22">
        <v>1785.6175979612856</v>
      </c>
    </row>
    <row r="120" spans="2:14" x14ac:dyDescent="0.2">
      <c r="B120" s="13" t="s">
        <v>127</v>
      </c>
      <c r="C120" s="22">
        <v>130.6946103998736</v>
      </c>
      <c r="D120" s="22">
        <v>152.01667149861674</v>
      </c>
      <c r="E120" s="22">
        <v>375.08333333333354</v>
      </c>
      <c r="F120" s="22">
        <v>508.75555555555576</v>
      </c>
      <c r="G120" s="22">
        <v>363.64861111111139</v>
      </c>
      <c r="H120" s="22">
        <v>397.21944444444466</v>
      </c>
      <c r="I120" s="22">
        <v>949.61361111111148</v>
      </c>
      <c r="J120" s="22">
        <v>1092.0261666666672</v>
      </c>
      <c r="K120" s="22">
        <v>0</v>
      </c>
      <c r="L120" s="22">
        <v>0</v>
      </c>
      <c r="M120" s="22">
        <v>1819.04016595543</v>
      </c>
      <c r="N120" s="22">
        <v>2150.0178381652845</v>
      </c>
    </row>
    <row r="121" spans="2:14" x14ac:dyDescent="0.2">
      <c r="B121" s="13" t="s">
        <v>128</v>
      </c>
      <c r="C121" s="22">
        <v>89.719219219219269</v>
      </c>
      <c r="D121" s="22">
        <v>104.8615561591256</v>
      </c>
      <c r="E121" s="22">
        <v>706.51666666666699</v>
      </c>
      <c r="F121" s="22">
        <v>826.66666666666708</v>
      </c>
      <c r="G121" s="22">
        <v>363.64861111111139</v>
      </c>
      <c r="H121" s="22">
        <v>397.21944444444466</v>
      </c>
      <c r="I121" s="22">
        <v>1205.7675000000006</v>
      </c>
      <c r="J121" s="22">
        <v>1486.936333333334</v>
      </c>
      <c r="K121" s="22">
        <v>0</v>
      </c>
      <c r="L121" s="22">
        <v>0</v>
      </c>
      <c r="M121" s="22">
        <v>2365.6519969969982</v>
      </c>
      <c r="N121" s="22">
        <v>2815.6840006035713</v>
      </c>
    </row>
    <row r="122" spans="2:14" x14ac:dyDescent="0.2">
      <c r="B122" s="13" t="s">
        <v>129</v>
      </c>
      <c r="C122" s="22">
        <v>119.39624624624629</v>
      </c>
      <c r="D122" s="22">
        <v>126.03333791097005</v>
      </c>
      <c r="E122" s="22">
        <v>273.32222222222236</v>
      </c>
      <c r="F122" s="22">
        <v>297.14444444444456</v>
      </c>
      <c r="G122" s="22">
        <v>264.30972222222232</v>
      </c>
      <c r="H122" s="22">
        <v>268.44513888888901</v>
      </c>
      <c r="I122" s="22">
        <v>1142.7530000000004</v>
      </c>
      <c r="J122" s="22">
        <v>1393.6530000000005</v>
      </c>
      <c r="K122" s="22">
        <v>0</v>
      </c>
      <c r="L122" s="22">
        <v>0</v>
      </c>
      <c r="M122" s="22">
        <v>1799.7811906906916</v>
      </c>
      <c r="N122" s="22">
        <v>2085.2759212443043</v>
      </c>
    </row>
    <row r="123" spans="2:14" x14ac:dyDescent="0.2">
      <c r="B123" s="13" t="s">
        <v>130</v>
      </c>
      <c r="C123" s="22">
        <v>35.33333333333335</v>
      </c>
      <c r="D123" s="22">
        <v>51.805555555555578</v>
      </c>
      <c r="E123" s="22">
        <v>324.8833333333335</v>
      </c>
      <c r="F123" s="22">
        <v>373.0611111111113</v>
      </c>
      <c r="G123" s="22">
        <v>363.64861111111139</v>
      </c>
      <c r="H123" s="22">
        <v>397.21944444444466</v>
      </c>
      <c r="I123" s="22">
        <v>1166.8780000000006</v>
      </c>
      <c r="J123" s="22">
        <v>1176.7102777777784</v>
      </c>
      <c r="K123" s="22">
        <v>0</v>
      </c>
      <c r="L123" s="22">
        <v>0</v>
      </c>
      <c r="M123" s="22">
        <v>1890.7432777777788</v>
      </c>
      <c r="N123" s="22">
        <v>1998.7963888888901</v>
      </c>
    </row>
    <row r="124" spans="2:14" x14ac:dyDescent="0.2">
      <c r="B124" s="13" t="s">
        <v>131</v>
      </c>
      <c r="C124" s="22">
        <v>150.80510510510518</v>
      </c>
      <c r="D124" s="22">
        <v>114.36666912502729</v>
      </c>
      <c r="E124" s="22">
        <v>493.55000000000024</v>
      </c>
      <c r="F124" s="22">
        <v>558.05555555555588</v>
      </c>
      <c r="G124" s="22">
        <v>363.64861111111139</v>
      </c>
      <c r="H124" s="22">
        <v>397.21944444444466</v>
      </c>
      <c r="I124" s="22">
        <v>0</v>
      </c>
      <c r="J124" s="22">
        <v>0</v>
      </c>
      <c r="K124" s="22">
        <v>1043.6846987873382</v>
      </c>
      <c r="L124" s="22">
        <v>1202.0187165143864</v>
      </c>
      <c r="M124" s="22">
        <v>2051.6884150035553</v>
      </c>
      <c r="N124" s="22">
        <v>2271.660385639414</v>
      </c>
    </row>
    <row r="125" spans="2:14" x14ac:dyDescent="0.2">
      <c r="B125" s="13" t="s">
        <v>132</v>
      </c>
      <c r="C125" s="22">
        <v>95.533625730994189</v>
      </c>
      <c r="D125" s="22">
        <v>81.777777777777814</v>
      </c>
      <c r="E125" s="22">
        <v>537.80555555555588</v>
      </c>
      <c r="F125" s="22">
        <v>673.0888888888893</v>
      </c>
      <c r="G125" s="22">
        <v>258.37083333333339</v>
      </c>
      <c r="H125" s="22">
        <v>272.96176462795154</v>
      </c>
      <c r="I125" s="22">
        <v>1086.0967777777785</v>
      </c>
      <c r="J125" s="22">
        <v>1443.1146111111118</v>
      </c>
      <c r="K125" s="22">
        <v>0</v>
      </c>
      <c r="L125" s="22">
        <v>0</v>
      </c>
      <c r="M125" s="22">
        <v>1977.8067923976616</v>
      </c>
      <c r="N125" s="22">
        <v>2470.9430424057305</v>
      </c>
    </row>
    <row r="126" spans="2:14" x14ac:dyDescent="0.2">
      <c r="B126" s="13" t="s">
        <v>133</v>
      </c>
      <c r="C126" s="22">
        <v>71.865615615615653</v>
      </c>
      <c r="D126" s="22">
        <v>70.694446563720589</v>
      </c>
      <c r="E126" s="22">
        <v>305.17777777777798</v>
      </c>
      <c r="F126" s="22">
        <v>398.45000000000022</v>
      </c>
      <c r="G126" s="22">
        <v>322.50277777777791</v>
      </c>
      <c r="H126" s="22">
        <v>402.25867698667565</v>
      </c>
      <c r="I126" s="22">
        <v>0</v>
      </c>
      <c r="J126" s="22">
        <v>0</v>
      </c>
      <c r="K126" s="22">
        <v>1043.6846987873382</v>
      </c>
      <c r="L126" s="22">
        <v>1202.0187165143864</v>
      </c>
      <c r="M126" s="22">
        <v>1743.2308699585099</v>
      </c>
      <c r="N126" s="22">
        <v>2073.4218400647828</v>
      </c>
    </row>
    <row r="127" spans="2:14" x14ac:dyDescent="0.2">
      <c r="B127" s="13" t="s">
        <v>134</v>
      </c>
      <c r="C127" s="22">
        <v>50.836336336336359</v>
      </c>
      <c r="D127" s="22">
        <v>67.777776718139478</v>
      </c>
      <c r="E127" s="22">
        <v>458.46111111111128</v>
      </c>
      <c r="F127" s="22">
        <v>566.47777777777799</v>
      </c>
      <c r="G127" s="22">
        <v>354.66944444444465</v>
      </c>
      <c r="H127" s="22">
        <v>415.6475658755644</v>
      </c>
      <c r="I127" s="22">
        <v>1110.2861111111117</v>
      </c>
      <c r="J127" s="22">
        <v>1198.154722222223</v>
      </c>
      <c r="K127" s="22">
        <v>0</v>
      </c>
      <c r="L127" s="22">
        <v>0</v>
      </c>
      <c r="M127" s="22">
        <v>1974.2530030030039</v>
      </c>
      <c r="N127" s="22">
        <v>2248.0578425937047</v>
      </c>
    </row>
    <row r="128" spans="2:14" x14ac:dyDescent="0.2">
      <c r="B128" s="13" t="s">
        <v>135</v>
      </c>
      <c r="C128" s="22">
        <v>94.074774774774824</v>
      </c>
      <c r="D128" s="22">
        <v>85.288890202840051</v>
      </c>
      <c r="E128" s="22">
        <v>429.57222222222236</v>
      </c>
      <c r="F128" s="22">
        <v>524.20555555555586</v>
      </c>
      <c r="G128" s="22">
        <v>363.64861111111139</v>
      </c>
      <c r="H128" s="22">
        <v>397.21944444444466</v>
      </c>
      <c r="I128" s="22">
        <v>1019.3167989417994</v>
      </c>
      <c r="J128" s="22">
        <v>1258.592923280424</v>
      </c>
      <c r="K128" s="22">
        <v>0</v>
      </c>
      <c r="L128" s="22">
        <v>0</v>
      </c>
      <c r="M128" s="22">
        <v>1906.6124070499079</v>
      </c>
      <c r="N128" s="22">
        <v>2265.3068134832642</v>
      </c>
    </row>
    <row r="129" spans="1:15" x14ac:dyDescent="0.2">
      <c r="B129" s="13" t="s">
        <v>136</v>
      </c>
      <c r="C129" s="22">
        <v>129.73012675296661</v>
      </c>
      <c r="D129" s="22">
        <v>110.58888965182841</v>
      </c>
      <c r="E129" s="22">
        <v>507.02222222222241</v>
      </c>
      <c r="F129" s="22">
        <v>638.13333333333367</v>
      </c>
      <c r="G129" s="22">
        <v>269.41944444444465</v>
      </c>
      <c r="H129" s="22">
        <v>352.65173611111123</v>
      </c>
      <c r="I129" s="22">
        <v>1218.1623888888894</v>
      </c>
      <c r="J129" s="22">
        <v>1499.1382222222228</v>
      </c>
      <c r="K129" s="22">
        <v>0</v>
      </c>
      <c r="L129" s="22">
        <v>0</v>
      </c>
      <c r="M129" s="22">
        <v>2124.3341823085229</v>
      </c>
      <c r="N129" s="22">
        <v>2600.5121813184965</v>
      </c>
    </row>
    <row r="130" spans="1:15" x14ac:dyDescent="0.2">
      <c r="B130" s="13" t="s">
        <v>137</v>
      </c>
      <c r="C130" s="22">
        <v>79.832955771305322</v>
      </c>
      <c r="D130" s="22">
        <v>83.494446012708934</v>
      </c>
      <c r="E130" s="22">
        <v>427.03888888888918</v>
      </c>
      <c r="F130" s="22">
        <v>436.01111111111135</v>
      </c>
      <c r="G130" s="22">
        <v>311.51666666666682</v>
      </c>
      <c r="H130" s="22">
        <v>308.31284722222239</v>
      </c>
      <c r="I130" s="22">
        <v>1205.4565555555562</v>
      </c>
      <c r="J130" s="22">
        <v>1501.0682222222231</v>
      </c>
      <c r="K130" s="22">
        <v>0</v>
      </c>
      <c r="L130" s="22">
        <v>0</v>
      </c>
      <c r="M130" s="22">
        <v>2023.8450668824173</v>
      </c>
      <c r="N130" s="22">
        <v>2328.8866265682659</v>
      </c>
    </row>
    <row r="131" spans="1:15" x14ac:dyDescent="0.2">
      <c r="B131" s="13" t="s">
        <v>138</v>
      </c>
      <c r="C131" s="22">
        <v>127.89316816816823</v>
      </c>
      <c r="D131" s="22">
        <v>166.14999771118173</v>
      </c>
      <c r="E131" s="22">
        <v>489.10000000000019</v>
      </c>
      <c r="F131" s="22">
        <v>515.31666666666695</v>
      </c>
      <c r="G131" s="22">
        <v>354.66944444444465</v>
      </c>
      <c r="H131" s="22">
        <v>415.6475658755644</v>
      </c>
      <c r="I131" s="22">
        <v>1205.4565555555562</v>
      </c>
      <c r="J131" s="22">
        <v>1501.0682222222231</v>
      </c>
      <c r="K131" s="22">
        <v>0</v>
      </c>
      <c r="L131" s="22">
        <v>0</v>
      </c>
      <c r="M131" s="22">
        <v>2177.1191681681694</v>
      </c>
      <c r="N131" s="22">
        <v>2598.1824524756362</v>
      </c>
    </row>
    <row r="132" spans="1:15" x14ac:dyDescent="0.2">
      <c r="B132" s="13" t="s">
        <v>139</v>
      </c>
      <c r="C132" s="22">
        <v>127.89316816816823</v>
      </c>
      <c r="D132" s="22">
        <v>166.14999771118173</v>
      </c>
      <c r="E132" s="22">
        <v>478.48333333333358</v>
      </c>
      <c r="F132" s="22">
        <v>567.02777777777806</v>
      </c>
      <c r="G132" s="22">
        <v>354.66944444444465</v>
      </c>
      <c r="H132" s="22">
        <v>415.6475658755644</v>
      </c>
      <c r="I132" s="22">
        <v>1205.4565555555562</v>
      </c>
      <c r="J132" s="22">
        <v>1501.0682222222231</v>
      </c>
      <c r="K132" s="22">
        <v>0</v>
      </c>
      <c r="L132" s="22">
        <v>0</v>
      </c>
      <c r="M132" s="22">
        <v>2166.5025015015026</v>
      </c>
      <c r="N132" s="22">
        <v>2649.893563586747</v>
      </c>
    </row>
    <row r="133" spans="1:15" x14ac:dyDescent="0.2">
      <c r="B133" s="13" t="s">
        <v>140</v>
      </c>
      <c r="C133" s="22">
        <v>35.33333333333335</v>
      </c>
      <c r="D133" s="22">
        <v>51.805555555555578</v>
      </c>
      <c r="E133" s="22">
        <v>352.30000000000018</v>
      </c>
      <c r="F133" s="22">
        <v>392.65555555555574</v>
      </c>
      <c r="G133" s="22">
        <v>363.64861111111139</v>
      </c>
      <c r="H133" s="22">
        <v>397.21944444444466</v>
      </c>
      <c r="I133" s="22">
        <v>1166.8780000000006</v>
      </c>
      <c r="J133" s="22">
        <v>1176.7102777777784</v>
      </c>
      <c r="K133" s="22">
        <v>0</v>
      </c>
      <c r="L133" s="22">
        <v>0</v>
      </c>
      <c r="M133" s="22">
        <v>1918.1599444444453</v>
      </c>
      <c r="N133" s="22">
        <v>2018.3908333333341</v>
      </c>
    </row>
    <row r="134" spans="1:15" x14ac:dyDescent="0.2">
      <c r="B134" s="13" t="s">
        <v>141</v>
      </c>
      <c r="C134" s="22">
        <v>80.149114904378109</v>
      </c>
      <c r="D134" s="22">
        <v>91.722223493787837</v>
      </c>
      <c r="E134" s="22">
        <v>313.80000000000018</v>
      </c>
      <c r="F134" s="22">
        <v>360.05555555555571</v>
      </c>
      <c r="G134" s="22">
        <v>354.66944444444465</v>
      </c>
      <c r="H134" s="22">
        <v>415.6475658755644</v>
      </c>
      <c r="I134" s="22">
        <v>1110.2861111111117</v>
      </c>
      <c r="J134" s="22">
        <v>1198.154722222223</v>
      </c>
      <c r="K134" s="22">
        <v>0</v>
      </c>
      <c r="L134" s="22">
        <v>0</v>
      </c>
      <c r="M134" s="22">
        <v>1858.9046704599343</v>
      </c>
      <c r="N134" s="22">
        <v>2065.5800671471306</v>
      </c>
    </row>
    <row r="135" spans="1:15" x14ac:dyDescent="0.2">
      <c r="B135" s="13" t="s">
        <v>142</v>
      </c>
      <c r="C135" s="22">
        <v>89.719219219219269</v>
      </c>
      <c r="D135" s="22">
        <v>105.22222518920894</v>
      </c>
      <c r="E135" s="22">
        <v>361.20000000000022</v>
      </c>
      <c r="F135" s="22">
        <v>456.73888888888905</v>
      </c>
      <c r="G135" s="22">
        <v>266.05694444444458</v>
      </c>
      <c r="H135" s="22">
        <v>288.67048611111125</v>
      </c>
      <c r="I135" s="22">
        <v>983.59233333333384</v>
      </c>
      <c r="J135" s="22">
        <v>1021.8492222222226</v>
      </c>
      <c r="K135" s="22">
        <v>0</v>
      </c>
      <c r="L135" s="22">
        <v>0</v>
      </c>
      <c r="M135" s="22">
        <v>1700.568496996998</v>
      </c>
      <c r="N135" s="22">
        <v>1872.4808224114315</v>
      </c>
    </row>
    <row r="136" spans="1:15" x14ac:dyDescent="0.2">
      <c r="B136" s="13" t="s">
        <v>143</v>
      </c>
      <c r="C136" s="22">
        <v>59.988011695906472</v>
      </c>
      <c r="D136" s="22">
        <v>60.283333333333367</v>
      </c>
      <c r="E136" s="22">
        <v>335.01111111111129</v>
      </c>
      <c r="F136" s="22">
        <v>412.62777777777796</v>
      </c>
      <c r="G136" s="22">
        <v>258.37083333333339</v>
      </c>
      <c r="H136" s="22">
        <v>272.96176462795154</v>
      </c>
      <c r="I136" s="22">
        <v>951.14688888888941</v>
      </c>
      <c r="J136" s="22">
        <v>1000.2332222222229</v>
      </c>
      <c r="K136" s="22">
        <v>0</v>
      </c>
      <c r="L136" s="22">
        <v>0</v>
      </c>
      <c r="M136" s="22">
        <v>1604.5168450292406</v>
      </c>
      <c r="N136" s="22">
        <v>1746.1060979612855</v>
      </c>
    </row>
    <row r="137" spans="1:15" x14ac:dyDescent="0.2">
      <c r="B137" s="13" t="s">
        <v>144</v>
      </c>
      <c r="C137" s="22">
        <v>75.545321637426937</v>
      </c>
      <c r="D137" s="22">
        <v>78.6666666666667</v>
      </c>
      <c r="E137" s="22">
        <v>307.60555555555572</v>
      </c>
      <c r="F137" s="22">
        <v>311.50000000000017</v>
      </c>
      <c r="G137" s="22">
        <v>246.00277777777794</v>
      </c>
      <c r="H137" s="22">
        <v>243.32464920889768</v>
      </c>
      <c r="I137" s="22">
        <v>961.14000000000033</v>
      </c>
      <c r="J137" s="22">
        <v>1034.7051666666671</v>
      </c>
      <c r="K137" s="22">
        <v>0</v>
      </c>
      <c r="L137" s="22">
        <v>0</v>
      </c>
      <c r="M137" s="22">
        <v>1590.2936549707611</v>
      </c>
      <c r="N137" s="22">
        <v>1668.1964825422317</v>
      </c>
    </row>
    <row r="138" spans="1:15" x14ac:dyDescent="0.2">
      <c r="B138" s="13" t="s">
        <v>145</v>
      </c>
      <c r="C138" s="22">
        <v>127.89316816816823</v>
      </c>
      <c r="D138" s="22">
        <v>166.14999771118173</v>
      </c>
      <c r="E138" s="22">
        <v>483.14444444444462</v>
      </c>
      <c r="F138" s="22">
        <v>618.46111111111134</v>
      </c>
      <c r="G138" s="22">
        <v>354.66944444444465</v>
      </c>
      <c r="H138" s="22">
        <v>415.6475658755644</v>
      </c>
      <c r="I138" s="22">
        <v>1110.2861111111117</v>
      </c>
      <c r="J138" s="22">
        <v>1198.154722222223</v>
      </c>
      <c r="K138" s="22">
        <v>0</v>
      </c>
      <c r="L138" s="22">
        <v>0</v>
      </c>
      <c r="M138" s="22">
        <v>2075.9931681681692</v>
      </c>
      <c r="N138" s="22">
        <v>2398.4133969200802</v>
      </c>
    </row>
    <row r="139" spans="1:15" x14ac:dyDescent="0.2">
      <c r="B139" s="13" t="s">
        <v>146</v>
      </c>
      <c r="C139" s="22">
        <v>101.2305555555556</v>
      </c>
      <c r="D139" s="22">
        <v>89.566665225558936</v>
      </c>
      <c r="E139" s="22">
        <v>552.92361111111143</v>
      </c>
      <c r="F139" s="22">
        <v>619.40972222222251</v>
      </c>
      <c r="G139" s="22">
        <v>308.34097222222232</v>
      </c>
      <c r="H139" s="22">
        <v>290.05347222222235</v>
      </c>
      <c r="I139" s="22">
        <v>927.22561111111145</v>
      </c>
      <c r="J139" s="22">
        <v>1141.670055555556</v>
      </c>
      <c r="K139" s="22">
        <v>0</v>
      </c>
      <c r="L139" s="22">
        <v>0</v>
      </c>
      <c r="M139" s="22">
        <v>1889.7207500000006</v>
      </c>
      <c r="N139" s="22">
        <v>2140.6999152255598</v>
      </c>
    </row>
    <row r="140" spans="1:15" x14ac:dyDescent="0.2">
      <c r="B140" s="13" t="s">
        <v>147</v>
      </c>
      <c r="C140" s="22">
        <v>85.334234234234273</v>
      </c>
      <c r="D140" s="22">
        <v>92.255338033040616</v>
      </c>
      <c r="E140" s="22">
        <v>334.78333333333353</v>
      </c>
      <c r="F140" s="22">
        <v>472.82222222222248</v>
      </c>
      <c r="G140" s="22">
        <v>242.16250000000011</v>
      </c>
      <c r="H140" s="22">
        <v>273.88360754223106</v>
      </c>
      <c r="I140" s="22">
        <v>996.05155555555609</v>
      </c>
      <c r="J140" s="22">
        <v>1129.0071111111117</v>
      </c>
      <c r="K140" s="22">
        <v>0</v>
      </c>
      <c r="L140" s="22">
        <v>0</v>
      </c>
      <c r="M140" s="22">
        <v>1658.3316231231238</v>
      </c>
      <c r="N140" s="22">
        <v>1967.9682789086057</v>
      </c>
    </row>
    <row r="141" spans="1:15" x14ac:dyDescent="0.2">
      <c r="B141" s="13"/>
      <c r="C141" s="13"/>
      <c r="D141" s="13"/>
      <c r="E141" s="13"/>
      <c r="F141" s="13"/>
      <c r="G141" s="22"/>
      <c r="H141" s="22"/>
      <c r="I141" s="13"/>
      <c r="J141" s="13"/>
      <c r="K141" s="13"/>
      <c r="L141" s="13"/>
      <c r="M141" s="22"/>
      <c r="N141" s="22"/>
      <c r="O141" s="13"/>
    </row>
    <row r="142" spans="1:15" x14ac:dyDescent="0.2">
      <c r="A142" s="14" t="s">
        <v>148</v>
      </c>
      <c r="B142" s="13" t="s">
        <v>149</v>
      </c>
      <c r="C142" s="22">
        <v>137.28915857605185</v>
      </c>
      <c r="D142" s="22">
        <v>151.0222222222223</v>
      </c>
      <c r="E142" s="22">
        <v>533.91666666666697</v>
      </c>
      <c r="F142" s="22">
        <v>612.66111111111138</v>
      </c>
      <c r="G142" s="22">
        <v>363.64861111111139</v>
      </c>
      <c r="H142" s="22">
        <v>397.21944444444466</v>
      </c>
      <c r="I142" s="22">
        <v>0</v>
      </c>
      <c r="J142" s="22">
        <v>0</v>
      </c>
      <c r="K142" s="22">
        <v>1043.6846987873382</v>
      </c>
      <c r="L142" s="22">
        <v>1202.0187165143864</v>
      </c>
      <c r="M142" s="22">
        <v>2078.5391351411681</v>
      </c>
      <c r="N142" s="22">
        <v>2362.9214942921649</v>
      </c>
    </row>
    <row r="143" spans="1:15" x14ac:dyDescent="0.2">
      <c r="B143" s="13" t="s">
        <v>150</v>
      </c>
      <c r="C143" s="22">
        <v>175.15555555555565</v>
      </c>
      <c r="D143" s="22">
        <v>132.53333833482563</v>
      </c>
      <c r="E143" s="22">
        <v>253.77777777777791</v>
      </c>
      <c r="F143" s="22">
        <v>337.33333333333348</v>
      </c>
      <c r="G143" s="22">
        <v>217.37777777777794</v>
      </c>
      <c r="H143" s="22">
        <v>200.55138888888897</v>
      </c>
      <c r="I143" s="22">
        <v>942.9980000000005</v>
      </c>
      <c r="J143" s="22">
        <v>985.56522222222259</v>
      </c>
      <c r="K143" s="22">
        <v>0</v>
      </c>
      <c r="L143" s="22">
        <v>0</v>
      </c>
      <c r="M143" s="22">
        <v>1589.3091111111119</v>
      </c>
      <c r="N143" s="22">
        <v>1655.9832827792707</v>
      </c>
    </row>
    <row r="144" spans="1:15" x14ac:dyDescent="0.2">
      <c r="B144" s="13" t="s">
        <v>151</v>
      </c>
      <c r="C144" s="22">
        <v>157.2265232974911</v>
      </c>
      <c r="D144" s="22">
        <v>113.66666158040393</v>
      </c>
      <c r="E144" s="22">
        <v>388.11111111111131</v>
      </c>
      <c r="F144" s="22">
        <v>443.83333333333354</v>
      </c>
      <c r="G144" s="22">
        <v>337.70486111111126</v>
      </c>
      <c r="H144" s="22">
        <v>331.83611111111128</v>
      </c>
      <c r="I144" s="22">
        <v>0</v>
      </c>
      <c r="J144" s="22">
        <v>0</v>
      </c>
      <c r="K144" s="22">
        <v>1043.6846987873382</v>
      </c>
      <c r="L144" s="22">
        <v>1202.0187165143864</v>
      </c>
      <c r="M144" s="22">
        <v>1926.7271943070521</v>
      </c>
      <c r="N144" s="22">
        <v>2091.3548225392356</v>
      </c>
    </row>
    <row r="145" spans="1:15" x14ac:dyDescent="0.2">
      <c r="B145" s="13" t="s">
        <v>152</v>
      </c>
      <c r="C145" s="22">
        <v>105.67912912912918</v>
      </c>
      <c r="D145" s="22">
        <v>141.9272222222223</v>
      </c>
      <c r="E145" s="22">
        <v>471.50000000000023</v>
      </c>
      <c r="F145" s="22">
        <v>537.32777777777801</v>
      </c>
      <c r="G145" s="22">
        <v>238.38472222222234</v>
      </c>
      <c r="H145" s="22">
        <v>245.8418487017797</v>
      </c>
      <c r="I145" s="22">
        <v>1010.1512777777784</v>
      </c>
      <c r="J145" s="22">
        <v>1206.850444444445</v>
      </c>
      <c r="K145" s="22">
        <v>0</v>
      </c>
      <c r="L145" s="22">
        <v>0</v>
      </c>
      <c r="M145" s="22">
        <v>1825.7151291291302</v>
      </c>
      <c r="N145" s="22">
        <v>2131.9472931462246</v>
      </c>
    </row>
    <row r="146" spans="1:15" x14ac:dyDescent="0.2">
      <c r="B146" s="13" t="s">
        <v>153</v>
      </c>
      <c r="C146" s="22">
        <v>106.38168168168174</v>
      </c>
      <c r="D146" s="22">
        <v>143.79055555555564</v>
      </c>
      <c r="E146" s="22">
        <v>492.16666666666691</v>
      </c>
      <c r="F146" s="22">
        <v>551.21666666666692</v>
      </c>
      <c r="G146" s="22">
        <v>253.50972222222231</v>
      </c>
      <c r="H146" s="22">
        <v>291.70416666666682</v>
      </c>
      <c r="I146" s="22">
        <v>1022.6212222222229</v>
      </c>
      <c r="J146" s="22">
        <v>1143.2247777777784</v>
      </c>
      <c r="K146" s="22">
        <v>0</v>
      </c>
      <c r="L146" s="22">
        <v>0</v>
      </c>
      <c r="M146" s="22">
        <v>1874.6792927927936</v>
      </c>
      <c r="N146" s="22">
        <v>2129.9361666666678</v>
      </c>
    </row>
    <row r="147" spans="1:15" x14ac:dyDescent="0.2">
      <c r="B147" s="13" t="s">
        <v>154</v>
      </c>
      <c r="C147" s="22">
        <v>71.143243243243276</v>
      </c>
      <c r="D147" s="22">
        <v>87.972222222222271</v>
      </c>
      <c r="E147" s="22">
        <v>478.88888888888914</v>
      </c>
      <c r="F147" s="22">
        <v>503.15555555555579</v>
      </c>
      <c r="G147" s="22">
        <v>363.64861111111139</v>
      </c>
      <c r="H147" s="22">
        <v>397.21944444444466</v>
      </c>
      <c r="I147" s="22">
        <v>1068.3943888888896</v>
      </c>
      <c r="J147" s="22">
        <v>1288.7253333333342</v>
      </c>
      <c r="K147" s="22">
        <v>0</v>
      </c>
      <c r="L147" s="22">
        <v>0</v>
      </c>
      <c r="M147" s="22">
        <v>1982.0751321321331</v>
      </c>
      <c r="N147" s="22">
        <v>2277.0725555555568</v>
      </c>
    </row>
    <row r="148" spans="1:15" x14ac:dyDescent="0.2">
      <c r="B148" s="13"/>
      <c r="C148" s="13"/>
      <c r="D148" s="13"/>
      <c r="E148" s="13"/>
      <c r="F148" s="13"/>
      <c r="G148" s="22"/>
      <c r="H148" s="22"/>
      <c r="I148" s="13"/>
      <c r="J148" s="13"/>
      <c r="K148" s="13"/>
      <c r="L148" s="13"/>
      <c r="M148" s="22"/>
      <c r="N148" s="22"/>
      <c r="O148" s="13"/>
    </row>
    <row r="149" spans="1:15" x14ac:dyDescent="0.2">
      <c r="A149" s="14" t="s">
        <v>155</v>
      </c>
      <c r="B149" s="13" t="s">
        <v>156</v>
      </c>
      <c r="C149" s="22">
        <v>124.20187687687694</v>
      </c>
      <c r="D149" s="22">
        <v>112.61388990614172</v>
      </c>
      <c r="E149" s="22">
        <v>574.07777777777812</v>
      </c>
      <c r="F149" s="22">
        <v>697.73333333333369</v>
      </c>
      <c r="G149" s="22">
        <v>281.15555555555568</v>
      </c>
      <c r="H149" s="22">
        <v>281.15555555555568</v>
      </c>
      <c r="I149" s="22">
        <v>1253.2348850000005</v>
      </c>
      <c r="J149" s="22">
        <v>1514.4173888888897</v>
      </c>
      <c r="K149" s="22">
        <v>0</v>
      </c>
      <c r="L149" s="22">
        <v>0</v>
      </c>
      <c r="M149" s="22">
        <v>2232.6700952102115</v>
      </c>
      <c r="N149" s="22">
        <v>2605.9201676839207</v>
      </c>
    </row>
    <row r="150" spans="1:15" x14ac:dyDescent="0.2">
      <c r="B150" s="13" t="s">
        <v>157</v>
      </c>
      <c r="C150" s="22">
        <v>81.711936936936979</v>
      </c>
      <c r="D150" s="22">
        <v>83.236111111111157</v>
      </c>
      <c r="E150" s="22">
        <v>478.61111111111137</v>
      </c>
      <c r="F150" s="22">
        <v>488.54444444444471</v>
      </c>
      <c r="G150" s="22">
        <v>231.82347222222234</v>
      </c>
      <c r="H150" s="22">
        <v>252.83368055555567</v>
      </c>
      <c r="I150" s="22">
        <v>929.28427777777824</v>
      </c>
      <c r="J150" s="22">
        <v>1012.3386111111116</v>
      </c>
      <c r="K150" s="22">
        <v>0</v>
      </c>
      <c r="L150" s="22">
        <v>0</v>
      </c>
      <c r="M150" s="22">
        <v>1721.4307980480489</v>
      </c>
      <c r="N150" s="22">
        <v>1836.952847222223</v>
      </c>
    </row>
    <row r="151" spans="1:15" x14ac:dyDescent="0.2">
      <c r="B151" s="13" t="s">
        <v>158</v>
      </c>
      <c r="C151" s="22">
        <v>209.91703703703715</v>
      </c>
      <c r="D151" s="22">
        <v>230.82222408718567</v>
      </c>
      <c r="E151" s="22">
        <v>557.30555555555577</v>
      </c>
      <c r="F151" s="22">
        <v>596.30555555555577</v>
      </c>
      <c r="G151" s="22">
        <v>280.46111111111128</v>
      </c>
      <c r="H151" s="22">
        <v>232.98194444444459</v>
      </c>
      <c r="I151" s="22">
        <v>0</v>
      </c>
      <c r="J151" s="22">
        <v>0</v>
      </c>
      <c r="K151" s="22">
        <v>1043.6846987873382</v>
      </c>
      <c r="L151" s="22">
        <v>1202.0187165143864</v>
      </c>
      <c r="M151" s="22">
        <v>2091.3684024910426</v>
      </c>
      <c r="N151" s="22">
        <v>2262.1284406015725</v>
      </c>
    </row>
    <row r="152" spans="1:15" x14ac:dyDescent="0.2">
      <c r="B152" s="13" t="s">
        <v>159</v>
      </c>
      <c r="C152" s="22">
        <v>123.35045045045051</v>
      </c>
      <c r="D152" s="22">
        <v>138.93889321221229</v>
      </c>
      <c r="E152" s="22">
        <v>475.58333333333354</v>
      </c>
      <c r="F152" s="22">
        <v>546.44444444444468</v>
      </c>
      <c r="G152" s="22">
        <v>274.94722222222236</v>
      </c>
      <c r="H152" s="22">
        <v>307.51666666666682</v>
      </c>
      <c r="I152" s="22">
        <v>821.38655555555579</v>
      </c>
      <c r="J152" s="22">
        <v>858.71061111111158</v>
      </c>
      <c r="K152" s="22">
        <v>0</v>
      </c>
      <c r="L152" s="22">
        <v>0</v>
      </c>
      <c r="M152" s="22">
        <v>1695.2675615615624</v>
      </c>
      <c r="N152" s="22">
        <v>1851.6106154344352</v>
      </c>
    </row>
    <row r="153" spans="1:15" x14ac:dyDescent="0.2">
      <c r="B153" s="13" t="s">
        <v>160</v>
      </c>
      <c r="C153" s="22">
        <v>125.21741741741748</v>
      </c>
      <c r="D153" s="22">
        <v>139.52777650621229</v>
      </c>
      <c r="E153" s="22">
        <v>921.82222222222265</v>
      </c>
      <c r="F153" s="22">
        <v>981.73888888888939</v>
      </c>
      <c r="G153" s="22">
        <v>280.46111111111128</v>
      </c>
      <c r="H153" s="22">
        <v>232.98194444444459</v>
      </c>
      <c r="I153" s="22">
        <v>0</v>
      </c>
      <c r="J153" s="22">
        <v>0</v>
      </c>
      <c r="K153" s="22">
        <v>1043.6846987873382</v>
      </c>
      <c r="L153" s="22">
        <v>1202.0187165143864</v>
      </c>
      <c r="M153" s="22">
        <v>2371.1854495380899</v>
      </c>
      <c r="N153" s="22">
        <v>2556.2673263539327</v>
      </c>
    </row>
    <row r="154" spans="1:15" x14ac:dyDescent="0.2">
      <c r="B154" s="13" t="s">
        <v>161</v>
      </c>
      <c r="C154" s="22">
        <v>145.36846846846854</v>
      </c>
      <c r="D154" s="22">
        <v>203.7222120496962</v>
      </c>
      <c r="E154" s="22">
        <v>529.26866666666695</v>
      </c>
      <c r="F154" s="22">
        <v>615.75000000000034</v>
      </c>
      <c r="G154" s="22">
        <v>280.46111111111128</v>
      </c>
      <c r="H154" s="22">
        <v>232.98194444444459</v>
      </c>
      <c r="I154" s="22">
        <v>1210.5174444444451</v>
      </c>
      <c r="J154" s="22">
        <v>1408.6426666666673</v>
      </c>
      <c r="K154" s="22">
        <v>0</v>
      </c>
      <c r="L154" s="22">
        <v>0</v>
      </c>
      <c r="M154" s="22">
        <v>2165.6156906906922</v>
      </c>
      <c r="N154" s="22">
        <v>2461.0968231608085</v>
      </c>
    </row>
    <row r="155" spans="1:15" x14ac:dyDescent="0.2">
      <c r="B155" s="13" t="s">
        <v>162</v>
      </c>
      <c r="C155" s="22">
        <v>131.84595959595967</v>
      </c>
      <c r="D155" s="22">
        <v>126.60555309719506</v>
      </c>
      <c r="E155" s="22">
        <v>630.08333333333371</v>
      </c>
      <c r="F155" s="22">
        <v>706.055555555556</v>
      </c>
      <c r="G155" s="22">
        <v>280.46111111111128</v>
      </c>
      <c r="H155" s="22">
        <v>232.98194444444459</v>
      </c>
      <c r="I155" s="22">
        <v>0</v>
      </c>
      <c r="J155" s="22">
        <v>0</v>
      </c>
      <c r="K155" s="22">
        <v>1043.6846987873382</v>
      </c>
      <c r="L155" s="22">
        <v>1202.0187165143864</v>
      </c>
      <c r="M155" s="22">
        <v>2086.0751028277427</v>
      </c>
      <c r="N155" s="22">
        <v>2267.6617696115823</v>
      </c>
    </row>
    <row r="156" spans="1:15" x14ac:dyDescent="0.2">
      <c r="B156" s="13" t="s">
        <v>163</v>
      </c>
      <c r="C156" s="22">
        <v>128.95286195286201</v>
      </c>
      <c r="D156" s="22">
        <v>126.68889363606785</v>
      </c>
      <c r="E156" s="22">
        <v>706.38888888888926</v>
      </c>
      <c r="F156" s="22">
        <v>840.88888888888948</v>
      </c>
      <c r="G156" s="22">
        <v>280.46111111111128</v>
      </c>
      <c r="H156" s="22">
        <v>232.98194444444459</v>
      </c>
      <c r="I156" s="22">
        <v>1112.7522222222228</v>
      </c>
      <c r="J156" s="22">
        <v>1246.2010000000007</v>
      </c>
      <c r="K156" s="22">
        <v>0</v>
      </c>
      <c r="L156" s="22">
        <v>0</v>
      </c>
      <c r="M156" s="22">
        <v>2228.5550841750855</v>
      </c>
      <c r="N156" s="22">
        <v>2446.7607269694022</v>
      </c>
    </row>
    <row r="157" spans="1:15" x14ac:dyDescent="0.2">
      <c r="B157" s="13" t="s">
        <v>164</v>
      </c>
      <c r="C157" s="22">
        <v>115.90993265993272</v>
      </c>
      <c r="D157" s="22">
        <v>112.07777659098338</v>
      </c>
      <c r="E157" s="22">
        <v>667.98333333333369</v>
      </c>
      <c r="F157" s="22">
        <v>714.76111111111152</v>
      </c>
      <c r="G157" s="22">
        <v>280.46111111111128</v>
      </c>
      <c r="H157" s="22">
        <v>232.98194444444459</v>
      </c>
      <c r="I157" s="22">
        <v>1096.4008333333338</v>
      </c>
      <c r="J157" s="22">
        <v>1400.0648888888893</v>
      </c>
      <c r="K157" s="22">
        <v>0</v>
      </c>
      <c r="L157" s="22">
        <v>0</v>
      </c>
      <c r="M157" s="22">
        <v>2160.7552104377114</v>
      </c>
      <c r="N157" s="22">
        <v>2459.885721035429</v>
      </c>
    </row>
    <row r="158" spans="1:15" x14ac:dyDescent="0.2">
      <c r="B158" s="13" t="s">
        <v>165</v>
      </c>
      <c r="C158" s="22">
        <v>106.71418918918926</v>
      </c>
      <c r="D158" s="22">
        <v>94.739444444444473</v>
      </c>
      <c r="E158" s="22">
        <v>360.53888888888906</v>
      </c>
      <c r="F158" s="22">
        <v>409.73888888888911</v>
      </c>
      <c r="G158" s="22">
        <v>230.20572916666677</v>
      </c>
      <c r="H158" s="22">
        <v>246.7630208333334</v>
      </c>
      <c r="I158" s="22">
        <v>934.78477777777834</v>
      </c>
      <c r="J158" s="22">
        <v>1020.1015000000006</v>
      </c>
      <c r="K158" s="22">
        <v>0</v>
      </c>
      <c r="L158" s="22">
        <v>0</v>
      </c>
      <c r="M158" s="22">
        <v>1632.2435850225236</v>
      </c>
      <c r="N158" s="22">
        <v>1771.3428541666674</v>
      </c>
    </row>
    <row r="159" spans="1:15" x14ac:dyDescent="0.2">
      <c r="B159" s="13" t="s">
        <v>166</v>
      </c>
      <c r="C159" s="22">
        <v>118.08341631104794</v>
      </c>
      <c r="D159" s="22">
        <v>124.74999957614506</v>
      </c>
      <c r="E159" s="22">
        <v>340.42888888888905</v>
      </c>
      <c r="F159" s="22">
        <v>390.03333333333353</v>
      </c>
      <c r="G159" s="22">
        <v>135.33611111111122</v>
      </c>
      <c r="H159" s="22">
        <v>150.91944444444457</v>
      </c>
      <c r="I159" s="22">
        <v>952.69088888888928</v>
      </c>
      <c r="J159" s="22">
        <v>1023.3717777777784</v>
      </c>
      <c r="K159" s="22">
        <v>0</v>
      </c>
      <c r="L159" s="22">
        <v>0</v>
      </c>
      <c r="M159" s="22">
        <v>1546.5393051999374</v>
      </c>
      <c r="N159" s="22">
        <v>1689.0745551317013</v>
      </c>
    </row>
    <row r="160" spans="1:15" x14ac:dyDescent="0.2">
      <c r="B160" s="13" t="s">
        <v>167</v>
      </c>
      <c r="C160" s="22">
        <v>111.22100862998927</v>
      </c>
      <c r="D160" s="22">
        <v>111.05555428399005</v>
      </c>
      <c r="E160" s="22">
        <v>608.28333333333364</v>
      </c>
      <c r="F160" s="22">
        <v>673.20555555555586</v>
      </c>
      <c r="G160" s="22">
        <v>256.76319444444459</v>
      </c>
      <c r="H160" s="22">
        <v>292.11041666666682</v>
      </c>
      <c r="I160" s="22">
        <v>1048.7405555555561</v>
      </c>
      <c r="J160" s="22">
        <v>1184.6125555555561</v>
      </c>
      <c r="K160" s="22">
        <v>0</v>
      </c>
      <c r="L160" s="22">
        <v>0</v>
      </c>
      <c r="M160" s="22">
        <v>2025.0080919633235</v>
      </c>
      <c r="N160" s="22">
        <v>2260.9840820617692</v>
      </c>
    </row>
    <row r="161" spans="2:14" x14ac:dyDescent="0.2">
      <c r="B161" s="13" t="s">
        <v>168</v>
      </c>
      <c r="C161" s="22">
        <v>168.74234234234243</v>
      </c>
      <c r="D161" s="22">
        <v>149.58332909478062</v>
      </c>
      <c r="E161" s="22">
        <v>681.34444444444478</v>
      </c>
      <c r="F161" s="22">
        <v>808.02222222222247</v>
      </c>
      <c r="G161" s="22">
        <v>245.57569444444459</v>
      </c>
      <c r="H161" s="22">
        <v>282.27708333333351</v>
      </c>
      <c r="I161" s="22">
        <v>942.21527777777828</v>
      </c>
      <c r="J161" s="22">
        <v>942.21527777777828</v>
      </c>
      <c r="K161" s="22">
        <v>0</v>
      </c>
      <c r="L161" s="22">
        <v>0</v>
      </c>
      <c r="M161" s="22">
        <v>2037.8777590090101</v>
      </c>
      <c r="N161" s="22">
        <v>2182.0979124281148</v>
      </c>
    </row>
    <row r="162" spans="2:14" x14ac:dyDescent="0.2">
      <c r="B162" s="13" t="s">
        <v>169</v>
      </c>
      <c r="C162" s="22">
        <v>67.879824561403538</v>
      </c>
      <c r="D162" s="22">
        <v>69.688887066311139</v>
      </c>
      <c r="E162" s="22">
        <v>518.22222222222251</v>
      </c>
      <c r="F162" s="22">
        <v>604.72222222222251</v>
      </c>
      <c r="G162" s="22">
        <v>258.46805555555568</v>
      </c>
      <c r="H162" s="22">
        <v>258.46805555555568</v>
      </c>
      <c r="I162" s="22">
        <v>938.83777777777823</v>
      </c>
      <c r="J162" s="22">
        <v>1051.4318333333338</v>
      </c>
      <c r="K162" s="22">
        <v>0</v>
      </c>
      <c r="L162" s="22">
        <v>0</v>
      </c>
      <c r="M162" s="22">
        <v>1783.4078801169599</v>
      </c>
      <c r="N162" s="22">
        <v>1984.3109981774235</v>
      </c>
    </row>
    <row r="163" spans="2:14" x14ac:dyDescent="0.2">
      <c r="B163" s="13" t="s">
        <v>170</v>
      </c>
      <c r="C163" s="22">
        <v>91.40540540540546</v>
      </c>
      <c r="D163" s="22">
        <v>112.83333333333339</v>
      </c>
      <c r="E163" s="22">
        <v>709.9777777777781</v>
      </c>
      <c r="F163" s="22">
        <v>802.27777777777817</v>
      </c>
      <c r="G163" s="22">
        <v>280.46111111111128</v>
      </c>
      <c r="H163" s="22">
        <v>232.98194444444459</v>
      </c>
      <c r="I163" s="22">
        <v>0</v>
      </c>
      <c r="J163" s="22">
        <v>0</v>
      </c>
      <c r="K163" s="22">
        <v>1043.6846987873382</v>
      </c>
      <c r="L163" s="22">
        <v>1202.0187165143864</v>
      </c>
      <c r="M163" s="22">
        <v>2125.528993081633</v>
      </c>
      <c r="N163" s="22">
        <v>2350.1117720699426</v>
      </c>
    </row>
    <row r="164" spans="2:14" x14ac:dyDescent="0.2">
      <c r="B164" s="13" t="s">
        <v>171</v>
      </c>
      <c r="C164" s="22">
        <v>156.93693693693703</v>
      </c>
      <c r="D164" s="22">
        <v>156.86666700575117</v>
      </c>
      <c r="E164" s="22">
        <v>483.54166666666691</v>
      </c>
      <c r="F164" s="22">
        <v>522.3000000000003</v>
      </c>
      <c r="G164" s="22">
        <v>274.94722222222236</v>
      </c>
      <c r="H164" s="22">
        <v>307.51666666666682</v>
      </c>
      <c r="I164" s="22">
        <v>1151.4380000000008</v>
      </c>
      <c r="J164" s="22">
        <v>1439.597722222223</v>
      </c>
      <c r="K164" s="22">
        <v>0</v>
      </c>
      <c r="L164" s="22">
        <v>0</v>
      </c>
      <c r="M164" s="22">
        <v>2066.863825825827</v>
      </c>
      <c r="N164" s="22">
        <v>2426.2810558946408</v>
      </c>
    </row>
    <row r="165" spans="2:14" x14ac:dyDescent="0.2">
      <c r="B165" s="13" t="s">
        <v>172</v>
      </c>
      <c r="C165" s="22">
        <v>131.64983164983173</v>
      </c>
      <c r="D165" s="22">
        <v>147.65000000000009</v>
      </c>
      <c r="E165" s="22">
        <v>680.5833333333336</v>
      </c>
      <c r="F165" s="22">
        <v>735.00000000000045</v>
      </c>
      <c r="G165" s="22">
        <v>274.94722222222236</v>
      </c>
      <c r="H165" s="22">
        <v>307.51666666666682</v>
      </c>
      <c r="I165" s="22">
        <v>0</v>
      </c>
      <c r="J165" s="22">
        <v>0</v>
      </c>
      <c r="K165" s="22">
        <v>1043.6846987873382</v>
      </c>
      <c r="L165" s="22">
        <v>1202.0187165143864</v>
      </c>
      <c r="M165" s="22">
        <v>2130.8650859927257</v>
      </c>
      <c r="N165" s="22">
        <v>2392.1853831810536</v>
      </c>
    </row>
    <row r="166" spans="2:14" x14ac:dyDescent="0.2">
      <c r="B166" s="13" t="s">
        <v>173</v>
      </c>
      <c r="C166" s="22">
        <v>110.7555555555556</v>
      </c>
      <c r="D166" s="22">
        <v>115.44444825914172</v>
      </c>
      <c r="E166" s="22">
        <v>465.14444444444467</v>
      </c>
      <c r="F166" s="22">
        <v>502.38888888888914</v>
      </c>
      <c r="G166" s="22">
        <v>277.97500000000019</v>
      </c>
      <c r="H166" s="22">
        <v>304.69027777777796</v>
      </c>
      <c r="I166" s="22">
        <v>1017.6250000000006</v>
      </c>
      <c r="J166" s="22">
        <v>989.75000000000045</v>
      </c>
      <c r="K166" s="22">
        <v>0</v>
      </c>
      <c r="L166" s="22">
        <v>0</v>
      </c>
      <c r="M166" s="22">
        <v>1871.5000000000009</v>
      </c>
      <c r="N166" s="22">
        <v>1912.2736149258096</v>
      </c>
    </row>
    <row r="167" spans="2:14" x14ac:dyDescent="0.2">
      <c r="B167" s="13" t="s">
        <v>174</v>
      </c>
      <c r="C167" s="22">
        <v>94.426801801801844</v>
      </c>
      <c r="D167" s="22">
        <v>105.22777777777782</v>
      </c>
      <c r="E167" s="22">
        <v>428.37222222222243</v>
      </c>
      <c r="F167" s="22">
        <v>492.63894444444469</v>
      </c>
      <c r="G167" s="22">
        <v>239.90277777777783</v>
      </c>
      <c r="H167" s="22">
        <v>246.9152777777779</v>
      </c>
      <c r="I167" s="22">
        <v>1202.6044444444449</v>
      </c>
      <c r="J167" s="22">
        <v>1431.6740000000009</v>
      </c>
      <c r="K167" s="22">
        <v>0</v>
      </c>
      <c r="L167" s="22">
        <v>0</v>
      </c>
      <c r="M167" s="22">
        <v>1965.3062462462469</v>
      </c>
      <c r="N167" s="22">
        <v>2276.4560000000015</v>
      </c>
    </row>
    <row r="168" spans="2:14" x14ac:dyDescent="0.2">
      <c r="B168" s="13" t="s">
        <v>175</v>
      </c>
      <c r="C168" s="22">
        <v>94.722222222222271</v>
      </c>
      <c r="D168" s="22">
        <v>125.03333621554896</v>
      </c>
      <c r="E168" s="22">
        <v>411.33333333333354</v>
      </c>
      <c r="F168" s="22">
        <v>452.55555555555571</v>
      </c>
      <c r="G168" s="22">
        <v>274.94722222222236</v>
      </c>
      <c r="H168" s="22">
        <v>307.51666666666682</v>
      </c>
      <c r="I168" s="22">
        <v>1190.1666666666672</v>
      </c>
      <c r="J168" s="22">
        <v>1541.3194444444453</v>
      </c>
      <c r="K168" s="22">
        <v>0</v>
      </c>
      <c r="L168" s="22">
        <v>0</v>
      </c>
      <c r="M168" s="22">
        <v>1971.1694444444454</v>
      </c>
      <c r="N168" s="22">
        <v>2426.4250028822166</v>
      </c>
    </row>
    <row r="169" spans="2:14" x14ac:dyDescent="0.2">
      <c r="B169" s="13" t="s">
        <v>176</v>
      </c>
      <c r="C169" s="22">
        <v>74.90900900900904</v>
      </c>
      <c r="D169" s="22">
        <v>70.702777777777811</v>
      </c>
      <c r="E169" s="22">
        <v>729.56111111111147</v>
      </c>
      <c r="F169" s="22">
        <v>729.56111111111147</v>
      </c>
      <c r="G169" s="22">
        <v>274.94722222222236</v>
      </c>
      <c r="H169" s="22">
        <v>307.51666666666682</v>
      </c>
      <c r="I169" s="22">
        <v>1253.2347777777784</v>
      </c>
      <c r="J169" s="22">
        <v>1540.5796111111119</v>
      </c>
      <c r="K169" s="22">
        <v>0</v>
      </c>
      <c r="L169" s="22">
        <v>0</v>
      </c>
      <c r="M169" s="22">
        <v>2332.6521201201208</v>
      </c>
      <c r="N169" s="22">
        <v>2648.3601666666677</v>
      </c>
    </row>
    <row r="170" spans="2:14" x14ac:dyDescent="0.2">
      <c r="B170" s="13" t="s">
        <v>177</v>
      </c>
      <c r="C170" s="22">
        <v>187.52777777777791</v>
      </c>
      <c r="D170" s="22">
        <v>203.00555759006068</v>
      </c>
      <c r="E170" s="22">
        <v>537.75555555555582</v>
      </c>
      <c r="F170" s="22">
        <v>572.19444444444468</v>
      </c>
      <c r="G170" s="22">
        <v>274.94722222222236</v>
      </c>
      <c r="H170" s="22">
        <v>307.51666666666682</v>
      </c>
      <c r="I170" s="22">
        <v>896.72138888888946</v>
      </c>
      <c r="J170" s="22">
        <v>1007.8347222222227</v>
      </c>
      <c r="K170" s="22">
        <v>0</v>
      </c>
      <c r="L170" s="22">
        <v>0</v>
      </c>
      <c r="M170" s="22">
        <v>1896.9519444444456</v>
      </c>
      <c r="N170" s="22">
        <v>2090.551390923395</v>
      </c>
    </row>
    <row r="171" spans="2:14" x14ac:dyDescent="0.2">
      <c r="B171" s="13" t="s">
        <v>178</v>
      </c>
      <c r="C171" s="22">
        <v>181.99009009009021</v>
      </c>
      <c r="D171" s="22">
        <v>110.59200000000004</v>
      </c>
      <c r="E171" s="22">
        <v>555.46111111111134</v>
      </c>
      <c r="F171" s="22">
        <v>636.38333333333367</v>
      </c>
      <c r="G171" s="22">
        <v>291.60694444444459</v>
      </c>
      <c r="H171" s="22">
        <v>286.72500000000008</v>
      </c>
      <c r="I171" s="22">
        <v>973.94233333333386</v>
      </c>
      <c r="J171" s="22">
        <v>1153.8290555555561</v>
      </c>
      <c r="K171" s="22">
        <v>0</v>
      </c>
      <c r="L171" s="22">
        <v>0</v>
      </c>
      <c r="M171" s="22">
        <v>2003.0004789789798</v>
      </c>
      <c r="N171" s="22">
        <v>2187.5293888888896</v>
      </c>
    </row>
    <row r="172" spans="2:14" x14ac:dyDescent="0.2">
      <c r="B172" s="13" t="s">
        <v>179</v>
      </c>
      <c r="C172" s="22">
        <v>114.009945945946</v>
      </c>
      <c r="D172" s="22">
        <v>195.52200000000008</v>
      </c>
      <c r="E172" s="22">
        <v>532.29688888888916</v>
      </c>
      <c r="F172" s="22">
        <v>598.8333333333336</v>
      </c>
      <c r="G172" s="22">
        <v>274.94722222222236</v>
      </c>
      <c r="H172" s="22">
        <v>307.51666666666682</v>
      </c>
      <c r="I172" s="22">
        <v>1349.6111111111118</v>
      </c>
      <c r="J172" s="22">
        <v>1330.0538888888893</v>
      </c>
      <c r="K172" s="22">
        <v>0</v>
      </c>
      <c r="L172" s="22">
        <v>0</v>
      </c>
      <c r="M172" s="22">
        <v>2270.8651681681695</v>
      </c>
      <c r="N172" s="22">
        <v>2431.9258888888899</v>
      </c>
    </row>
    <row r="173" spans="2:14" x14ac:dyDescent="0.2">
      <c r="B173" s="13" t="s">
        <v>180</v>
      </c>
      <c r="C173" s="22">
        <v>141.31006006006012</v>
      </c>
      <c r="D173" s="22">
        <v>165.65972222222231</v>
      </c>
      <c r="E173" s="22">
        <v>576.41666666666686</v>
      </c>
      <c r="F173" s="22">
        <v>645.59444444444478</v>
      </c>
      <c r="G173" s="22">
        <v>274.94722222222236</v>
      </c>
      <c r="H173" s="22">
        <v>307.51666666666682</v>
      </c>
      <c r="I173" s="22">
        <v>999.0323333333339</v>
      </c>
      <c r="J173" s="22">
        <v>1078.9665000000005</v>
      </c>
      <c r="K173" s="22">
        <v>0</v>
      </c>
      <c r="L173" s="22">
        <v>0</v>
      </c>
      <c r="M173" s="22">
        <v>1991.7062822822834</v>
      </c>
      <c r="N173" s="22">
        <v>2197.7373333333344</v>
      </c>
    </row>
    <row r="174" spans="2:14" x14ac:dyDescent="0.2">
      <c r="B174" s="13" t="s">
        <v>181</v>
      </c>
      <c r="C174" s="22">
        <v>108.41111111111115</v>
      </c>
      <c r="D174" s="22">
        <v>123.51666556464284</v>
      </c>
      <c r="E174" s="22">
        <v>563.05555555555577</v>
      </c>
      <c r="F174" s="22">
        <v>603.12222222222249</v>
      </c>
      <c r="G174" s="22">
        <v>274.94722222222236</v>
      </c>
      <c r="H174" s="22">
        <v>307.51666666666682</v>
      </c>
      <c r="I174" s="22">
        <v>1044.9234444444448</v>
      </c>
      <c r="J174" s="22">
        <v>1211.2465555555561</v>
      </c>
      <c r="K174" s="22">
        <v>0</v>
      </c>
      <c r="L174" s="22">
        <v>0</v>
      </c>
      <c r="M174" s="22">
        <v>1991.3373333333345</v>
      </c>
      <c r="N174" s="22">
        <v>2245.4021100090881</v>
      </c>
    </row>
    <row r="175" spans="2:14" x14ac:dyDescent="0.2">
      <c r="B175" s="13" t="s">
        <v>182</v>
      </c>
      <c r="C175" s="22">
        <v>181.80630630630642</v>
      </c>
      <c r="D175" s="22">
        <v>158.98333655463341</v>
      </c>
      <c r="E175" s="22">
        <v>539.72222222222251</v>
      </c>
      <c r="F175" s="22">
        <v>539.72222222222251</v>
      </c>
      <c r="G175" s="22">
        <v>274.94722222222236</v>
      </c>
      <c r="H175" s="22">
        <v>307.51666666666682</v>
      </c>
      <c r="I175" s="22">
        <v>1219.9851666666673</v>
      </c>
      <c r="J175" s="22">
        <v>1319.315833333334</v>
      </c>
      <c r="K175" s="22">
        <v>0</v>
      </c>
      <c r="L175" s="22">
        <v>0</v>
      </c>
      <c r="M175" s="22">
        <v>2216.4609174174188</v>
      </c>
      <c r="N175" s="22">
        <v>2325.5380587768568</v>
      </c>
    </row>
    <row r="176" spans="2:14" x14ac:dyDescent="0.2">
      <c r="B176" s="13" t="s">
        <v>183</v>
      </c>
      <c r="C176" s="22">
        <v>94.722222222222271</v>
      </c>
      <c r="D176" s="22">
        <v>91.361109415690052</v>
      </c>
      <c r="E176" s="22">
        <v>533.77777777777806</v>
      </c>
      <c r="F176" s="22">
        <v>568.40555555555591</v>
      </c>
      <c r="G176" s="22">
        <v>249.45069444444457</v>
      </c>
      <c r="H176" s="22">
        <v>266.49930555555568</v>
      </c>
      <c r="I176" s="22">
        <v>995.89072222222251</v>
      </c>
      <c r="J176" s="22">
        <v>995.88888888888914</v>
      </c>
      <c r="K176" s="22">
        <v>0</v>
      </c>
      <c r="L176" s="22">
        <v>0</v>
      </c>
      <c r="M176" s="22">
        <v>1873.8414166666673</v>
      </c>
      <c r="N176" s="22">
        <v>1922.1548594156909</v>
      </c>
    </row>
    <row r="177" spans="2:14" x14ac:dyDescent="0.2">
      <c r="B177" s="13" t="s">
        <v>184</v>
      </c>
      <c r="C177" s="22">
        <v>82.135135135135187</v>
      </c>
      <c r="D177" s="22">
        <v>81.783331765068937</v>
      </c>
      <c r="E177" s="22">
        <v>380.37777777777796</v>
      </c>
      <c r="F177" s="22">
        <v>456.43333333333356</v>
      </c>
      <c r="G177" s="22">
        <v>274.94722222222236</v>
      </c>
      <c r="H177" s="22">
        <v>307.51666666666682</v>
      </c>
      <c r="I177" s="22">
        <v>992.67405555555581</v>
      </c>
      <c r="J177" s="22">
        <v>1161.4632777777786</v>
      </c>
      <c r="K177" s="22">
        <v>0</v>
      </c>
      <c r="L177" s="22">
        <v>0</v>
      </c>
      <c r="M177" s="22">
        <v>1730.1341906906916</v>
      </c>
      <c r="N177" s="22">
        <v>2007.1966095428477</v>
      </c>
    </row>
    <row r="178" spans="2:14" x14ac:dyDescent="0.2">
      <c r="B178" s="13" t="s">
        <v>185</v>
      </c>
      <c r="C178" s="22">
        <v>82.974703344120854</v>
      </c>
      <c r="D178" s="22">
        <v>107.57777777777784</v>
      </c>
      <c r="E178" s="22">
        <v>417.16666666666691</v>
      </c>
      <c r="F178" s="22">
        <v>496.50555555555576</v>
      </c>
      <c r="G178" s="22">
        <v>204.17916666666676</v>
      </c>
      <c r="H178" s="22">
        <v>221.98472222222236</v>
      </c>
      <c r="I178" s="22">
        <v>919.00166666666735</v>
      </c>
      <c r="J178" s="22">
        <v>1010.5372777777783</v>
      </c>
      <c r="K178" s="22">
        <v>0</v>
      </c>
      <c r="L178" s="22">
        <v>0</v>
      </c>
      <c r="M178" s="22">
        <v>1623.3222033441218</v>
      </c>
      <c r="N178" s="22">
        <v>1836.6053333333341</v>
      </c>
    </row>
    <row r="179" spans="2:14" x14ac:dyDescent="0.2">
      <c r="B179" s="13" t="s">
        <v>186</v>
      </c>
      <c r="C179" s="22">
        <v>219.91523297491051</v>
      </c>
      <c r="D179" s="22">
        <v>222.22222222222231</v>
      </c>
      <c r="E179" s="22">
        <v>547.22222222222251</v>
      </c>
      <c r="F179" s="22">
        <v>634.72222222222251</v>
      </c>
      <c r="G179" s="22">
        <v>263.85694444444459</v>
      </c>
      <c r="H179" s="22">
        <v>264.22152777777791</v>
      </c>
      <c r="I179" s="22">
        <v>1064.2877777777785</v>
      </c>
      <c r="J179" s="22">
        <v>1409.543333333334</v>
      </c>
      <c r="K179" s="22">
        <v>0</v>
      </c>
      <c r="L179" s="22">
        <v>0</v>
      </c>
      <c r="M179" s="22">
        <v>2095.2821774193558</v>
      </c>
      <c r="N179" s="22">
        <v>2530.7093055555565</v>
      </c>
    </row>
    <row r="180" spans="2:14" x14ac:dyDescent="0.2">
      <c r="B180" s="13" t="s">
        <v>187</v>
      </c>
      <c r="C180" s="22">
        <v>133.78828828828836</v>
      </c>
      <c r="D180" s="22">
        <v>147.33333587646507</v>
      </c>
      <c r="E180" s="22">
        <v>471.44444444444463</v>
      </c>
      <c r="F180" s="22">
        <v>548.05555555555588</v>
      </c>
      <c r="G180" s="22">
        <v>212.91666666666677</v>
      </c>
      <c r="H180" s="22">
        <v>216.58055555555563</v>
      </c>
      <c r="I180" s="22">
        <v>981.65161111111172</v>
      </c>
      <c r="J180" s="22">
        <v>1060.7065555555562</v>
      </c>
      <c r="K180" s="22">
        <v>0</v>
      </c>
      <c r="L180" s="22">
        <v>0</v>
      </c>
      <c r="M180" s="22">
        <v>1799.8010105105113</v>
      </c>
      <c r="N180" s="22">
        <v>1972.6760025431324</v>
      </c>
    </row>
    <row r="181" spans="2:14" x14ac:dyDescent="0.2">
      <c r="B181" s="13" t="s">
        <v>188</v>
      </c>
      <c r="C181" s="22">
        <v>150.62237237237244</v>
      </c>
      <c r="D181" s="22">
        <v>185.63334147135456</v>
      </c>
      <c r="E181" s="22">
        <v>485.9722222222224</v>
      </c>
      <c r="F181" s="22">
        <v>568.61111111111143</v>
      </c>
      <c r="G181" s="22">
        <v>268.44375000000019</v>
      </c>
      <c r="H181" s="22">
        <v>291.71111111111128</v>
      </c>
      <c r="I181" s="22">
        <v>967.30527777777831</v>
      </c>
      <c r="J181" s="22">
        <v>1124.3751111111117</v>
      </c>
      <c r="K181" s="22">
        <v>0</v>
      </c>
      <c r="L181" s="22">
        <v>0</v>
      </c>
      <c r="M181" s="22">
        <v>1872.3436223723731</v>
      </c>
      <c r="N181" s="22">
        <v>2170.3306748046889</v>
      </c>
    </row>
    <row r="182" spans="2:14" x14ac:dyDescent="0.2">
      <c r="B182" s="13" t="s">
        <v>189</v>
      </c>
      <c r="C182" s="22">
        <v>145.21996996997004</v>
      </c>
      <c r="D182" s="22">
        <v>132.60555267334007</v>
      </c>
      <c r="E182" s="22">
        <v>425.96111111111128</v>
      </c>
      <c r="F182" s="22">
        <v>478.58888888888913</v>
      </c>
      <c r="G182" s="22">
        <v>274.94722222222236</v>
      </c>
      <c r="H182" s="22">
        <v>307.51666666666682</v>
      </c>
      <c r="I182" s="22">
        <v>1107.262444444445</v>
      </c>
      <c r="J182" s="22">
        <v>1339.6558888888896</v>
      </c>
      <c r="K182" s="22">
        <v>0</v>
      </c>
      <c r="L182" s="22">
        <v>0</v>
      </c>
      <c r="M182" s="22">
        <v>1953.3907477477489</v>
      </c>
      <c r="N182" s="22">
        <v>2258.3669971177856</v>
      </c>
    </row>
    <row r="183" spans="2:14" x14ac:dyDescent="0.2">
      <c r="B183" s="13" t="s">
        <v>190</v>
      </c>
      <c r="C183" s="22">
        <v>111.25420875420882</v>
      </c>
      <c r="D183" s="22">
        <v>120.00000211927619</v>
      </c>
      <c r="E183" s="22">
        <v>456.65555555555574</v>
      </c>
      <c r="F183" s="22">
        <v>502.43333333333362</v>
      </c>
      <c r="G183" s="22">
        <v>291.54097222222236</v>
      </c>
      <c r="H183" s="22">
        <v>274.35347222222236</v>
      </c>
      <c r="I183" s="22">
        <v>1201.8431666666672</v>
      </c>
      <c r="J183" s="22">
        <v>1442.5034444444452</v>
      </c>
      <c r="K183" s="22">
        <v>0</v>
      </c>
      <c r="L183" s="22">
        <v>0</v>
      </c>
      <c r="M183" s="22">
        <v>2061.2939031986543</v>
      </c>
      <c r="N183" s="22">
        <v>2339.2902521192773</v>
      </c>
    </row>
    <row r="184" spans="2:14" x14ac:dyDescent="0.2">
      <c r="B184" s="13" t="s">
        <v>191</v>
      </c>
      <c r="C184" s="22">
        <v>64.722222222222257</v>
      </c>
      <c r="D184" s="22">
        <v>120.00000211927619</v>
      </c>
      <c r="E184" s="22">
        <v>422.29444444444471</v>
      </c>
      <c r="F184" s="22">
        <v>492.63888888888914</v>
      </c>
      <c r="G184" s="22">
        <v>293.19027777777796</v>
      </c>
      <c r="H184" s="22">
        <v>309.85694444444459</v>
      </c>
      <c r="I184" s="22">
        <v>0</v>
      </c>
      <c r="J184" s="22">
        <v>0</v>
      </c>
      <c r="K184" s="22">
        <v>1043.6846987873382</v>
      </c>
      <c r="L184" s="22">
        <v>1202.0187165143864</v>
      </c>
      <c r="M184" s="22">
        <v>1823.8916432317828</v>
      </c>
      <c r="N184" s="22">
        <v>2124.5145519669964</v>
      </c>
    </row>
    <row r="185" spans="2:14" x14ac:dyDescent="0.2">
      <c r="B185" s="13" t="s">
        <v>192</v>
      </c>
      <c r="C185" s="22">
        <v>78.0555555555556</v>
      </c>
      <c r="D185" s="22">
        <v>101.33333206176782</v>
      </c>
      <c r="E185" s="22">
        <v>388.05555555555571</v>
      </c>
      <c r="F185" s="22">
        <v>425.75000000000023</v>
      </c>
      <c r="G185" s="22">
        <v>293.16250000000008</v>
      </c>
      <c r="H185" s="22">
        <v>301.89861111111128</v>
      </c>
      <c r="I185" s="22">
        <v>923.91244444444476</v>
      </c>
      <c r="J185" s="22">
        <v>1062.443555555556</v>
      </c>
      <c r="K185" s="22">
        <v>0</v>
      </c>
      <c r="L185" s="22">
        <v>0</v>
      </c>
      <c r="M185" s="22">
        <v>1683.1860555555561</v>
      </c>
      <c r="N185" s="22">
        <v>1891.4254987284351</v>
      </c>
    </row>
    <row r="186" spans="2:14" x14ac:dyDescent="0.2">
      <c r="B186" s="13" t="s">
        <v>193</v>
      </c>
      <c r="C186" s="22">
        <v>78.0555555555556</v>
      </c>
      <c r="D186" s="22">
        <v>101.33333206176782</v>
      </c>
      <c r="E186" s="22">
        <v>463.2222222222224</v>
      </c>
      <c r="F186" s="22">
        <v>550.78888888888912</v>
      </c>
      <c r="G186" s="22">
        <v>280.46111111111128</v>
      </c>
      <c r="H186" s="22">
        <v>232.98194444444459</v>
      </c>
      <c r="I186" s="22">
        <v>0</v>
      </c>
      <c r="J186" s="22">
        <v>0</v>
      </c>
      <c r="K186" s="22">
        <v>1043.6846987873382</v>
      </c>
      <c r="L186" s="22">
        <v>1202.0187165143864</v>
      </c>
      <c r="M186" s="22">
        <v>1865.4235876762277</v>
      </c>
      <c r="N186" s="22">
        <v>2087.1228819094881</v>
      </c>
    </row>
    <row r="187" spans="2:14" x14ac:dyDescent="0.2">
      <c r="B187" s="13" t="s">
        <v>194</v>
      </c>
      <c r="C187" s="22">
        <v>98.722222222222271</v>
      </c>
      <c r="D187" s="22">
        <v>101.33333206176782</v>
      </c>
      <c r="E187" s="22">
        <v>354.41111111111127</v>
      </c>
      <c r="F187" s="22">
        <v>382.88888888888908</v>
      </c>
      <c r="G187" s="22">
        <v>284.21111111111128</v>
      </c>
      <c r="H187" s="22">
        <v>289.40555555555574</v>
      </c>
      <c r="I187" s="22">
        <v>924.95250000000033</v>
      </c>
      <c r="J187" s="22">
        <v>1009.990444444445</v>
      </c>
      <c r="K187" s="22">
        <v>0</v>
      </c>
      <c r="L187" s="22">
        <v>0</v>
      </c>
      <c r="M187" s="22">
        <v>1662.2969444444452</v>
      </c>
      <c r="N187" s="22">
        <v>1783.6182209506576</v>
      </c>
    </row>
    <row r="188" spans="2:14" x14ac:dyDescent="0.2">
      <c r="B188" s="13" t="s">
        <v>195</v>
      </c>
      <c r="C188" s="22">
        <v>125.38288288288295</v>
      </c>
      <c r="D188" s="22">
        <v>120.00000211927619</v>
      </c>
      <c r="E188" s="22">
        <v>310.25000000000017</v>
      </c>
      <c r="F188" s="22">
        <v>372.42777777777798</v>
      </c>
      <c r="G188" s="22">
        <v>299.62777777777791</v>
      </c>
      <c r="H188" s="22">
        <v>299.62777777777791</v>
      </c>
      <c r="I188" s="22">
        <v>900.21633333333375</v>
      </c>
      <c r="J188" s="22">
        <v>987.96666666666715</v>
      </c>
      <c r="K188" s="22">
        <v>0</v>
      </c>
      <c r="L188" s="22">
        <v>0</v>
      </c>
      <c r="M188" s="22">
        <v>1635.4769939939949</v>
      </c>
      <c r="N188" s="22">
        <v>1780.0222243414992</v>
      </c>
    </row>
    <row r="189" spans="2:14" x14ac:dyDescent="0.2">
      <c r="B189" s="13" t="s">
        <v>196</v>
      </c>
      <c r="C189" s="22">
        <v>78.0555555555556</v>
      </c>
      <c r="D189" s="22">
        <v>101.33333206176782</v>
      </c>
      <c r="E189" s="22">
        <v>332.50000000000017</v>
      </c>
      <c r="F189" s="22">
        <v>366.25000000000017</v>
      </c>
      <c r="G189" s="22">
        <v>221.32569444444459</v>
      </c>
      <c r="H189" s="22">
        <v>255.89513888888902</v>
      </c>
      <c r="I189" s="22">
        <v>1015.5338333333339</v>
      </c>
      <c r="J189" s="22">
        <v>1371.1041666666672</v>
      </c>
      <c r="K189" s="22">
        <v>0</v>
      </c>
      <c r="L189" s="22">
        <v>0</v>
      </c>
      <c r="M189" s="22">
        <v>1647.4150833333342</v>
      </c>
      <c r="N189" s="22">
        <v>2094.5826376173245</v>
      </c>
    </row>
    <row r="190" spans="2:14" x14ac:dyDescent="0.2">
      <c r="B190" s="13" t="s">
        <v>197</v>
      </c>
      <c r="C190" s="22">
        <v>78.0555555555556</v>
      </c>
      <c r="D190" s="22">
        <v>101.33333206176782</v>
      </c>
      <c r="E190" s="22">
        <v>424.1666666666668</v>
      </c>
      <c r="F190" s="22">
        <v>504.75833333333361</v>
      </c>
      <c r="G190" s="22">
        <v>242.43680555555568</v>
      </c>
      <c r="H190" s="22">
        <v>242.43680555555568</v>
      </c>
      <c r="I190" s="22">
        <v>927.35427777777829</v>
      </c>
      <c r="J190" s="22">
        <v>1112.8058333333338</v>
      </c>
      <c r="K190" s="22">
        <v>0</v>
      </c>
      <c r="L190" s="22">
        <v>0</v>
      </c>
      <c r="M190" s="22">
        <v>1672.0133055555564</v>
      </c>
      <c r="N190" s="22">
        <v>1961.3343042839908</v>
      </c>
    </row>
    <row r="191" spans="2:14" x14ac:dyDescent="0.2">
      <c r="B191" s="13" t="s">
        <v>198</v>
      </c>
      <c r="C191" s="22">
        <v>78.0555555555556</v>
      </c>
      <c r="D191" s="22">
        <v>101.33333206176782</v>
      </c>
      <c r="E191" s="22">
        <v>422.51111111111135</v>
      </c>
      <c r="F191" s="22">
        <v>502.78822222222249</v>
      </c>
      <c r="G191" s="22">
        <v>242.43680555555568</v>
      </c>
      <c r="H191" s="22">
        <v>242.43680555555568</v>
      </c>
      <c r="I191" s="22">
        <v>927.35427777777829</v>
      </c>
      <c r="J191" s="22">
        <v>1112.8058333333338</v>
      </c>
      <c r="K191" s="22">
        <v>0</v>
      </c>
      <c r="L191" s="22">
        <v>0</v>
      </c>
      <c r="M191" s="22">
        <v>1670.357750000001</v>
      </c>
      <c r="N191" s="22">
        <v>1959.3641931728798</v>
      </c>
    </row>
    <row r="192" spans="2:14" x14ac:dyDescent="0.2">
      <c r="B192" s="13" t="s">
        <v>199</v>
      </c>
      <c r="C192" s="22">
        <v>81.282282282282324</v>
      </c>
      <c r="D192" s="22">
        <v>89.376661512586722</v>
      </c>
      <c r="E192" s="22">
        <v>386.63888888888908</v>
      </c>
      <c r="F192" s="22">
        <v>386.63888888888908</v>
      </c>
      <c r="G192" s="22">
        <v>169.75625000000011</v>
      </c>
      <c r="H192" s="22">
        <v>200.42986111111122</v>
      </c>
      <c r="I192" s="22">
        <v>965.32166666666717</v>
      </c>
      <c r="J192" s="22">
        <v>1082.8693888888893</v>
      </c>
      <c r="K192" s="22">
        <v>0</v>
      </c>
      <c r="L192" s="22">
        <v>0</v>
      </c>
      <c r="M192" s="22">
        <v>1602.9990878378387</v>
      </c>
      <c r="N192" s="22">
        <v>1759.3148004014763</v>
      </c>
    </row>
    <row r="193" spans="1:15" x14ac:dyDescent="0.2">
      <c r="B193" s="13" t="s">
        <v>200</v>
      </c>
      <c r="C193" s="22">
        <v>78.0555555555556</v>
      </c>
      <c r="D193" s="22">
        <v>101.33333206176782</v>
      </c>
      <c r="E193" s="22">
        <v>334.57777777777795</v>
      </c>
      <c r="F193" s="22">
        <v>356.71111111111128</v>
      </c>
      <c r="G193" s="22">
        <v>193.80833333333348</v>
      </c>
      <c r="H193" s="22">
        <v>203.08611111111122</v>
      </c>
      <c r="I193" s="22">
        <v>861.7342777777784</v>
      </c>
      <c r="J193" s="22">
        <v>916.56772222222264</v>
      </c>
      <c r="K193" s="22">
        <v>0</v>
      </c>
      <c r="L193" s="22">
        <v>0</v>
      </c>
      <c r="M193" s="22">
        <v>1468.1759444444453</v>
      </c>
      <c r="N193" s="22">
        <v>1577.698276506213</v>
      </c>
    </row>
    <row r="194" spans="1:15" x14ac:dyDescent="0.2">
      <c r="B194" s="13" t="s">
        <v>201</v>
      </c>
      <c r="C194" s="22">
        <v>78.0555555555556</v>
      </c>
      <c r="D194" s="22">
        <v>101.33333206176782</v>
      </c>
      <c r="E194" s="22">
        <v>389.83333333333354</v>
      </c>
      <c r="F194" s="22">
        <v>448.37222222222243</v>
      </c>
      <c r="G194" s="22">
        <v>249.56605113636382</v>
      </c>
      <c r="H194" s="22">
        <v>272.85809659090927</v>
      </c>
      <c r="I194" s="22">
        <v>813.9775000000003</v>
      </c>
      <c r="J194" s="22">
        <v>894.80161111111158</v>
      </c>
      <c r="K194" s="22">
        <v>0</v>
      </c>
      <c r="L194" s="22">
        <v>0</v>
      </c>
      <c r="M194" s="22">
        <v>1531.4324400252533</v>
      </c>
      <c r="N194" s="22">
        <v>1717.3652619860106</v>
      </c>
    </row>
    <row r="195" spans="1:15" x14ac:dyDescent="0.2">
      <c r="B195" s="13" t="s">
        <v>202</v>
      </c>
      <c r="C195" s="22">
        <v>78.0555555555556</v>
      </c>
      <c r="D195" s="22">
        <v>101.33333206176782</v>
      </c>
      <c r="E195" s="22">
        <v>428.05555555555571</v>
      </c>
      <c r="F195" s="22">
        <v>466.50000000000023</v>
      </c>
      <c r="G195" s="22">
        <v>222.91597222222234</v>
      </c>
      <c r="H195" s="22">
        <v>228.95763888888902</v>
      </c>
      <c r="I195" s="22">
        <v>912.18233333333376</v>
      </c>
      <c r="J195" s="22">
        <v>1019.8227222222226</v>
      </c>
      <c r="K195" s="22">
        <v>0</v>
      </c>
      <c r="L195" s="22">
        <v>0</v>
      </c>
      <c r="M195" s="22">
        <v>1641.2094166666675</v>
      </c>
      <c r="N195" s="22">
        <v>1816.6136931728797</v>
      </c>
    </row>
    <row r="196" spans="1:15" x14ac:dyDescent="0.2">
      <c r="B196" s="13" t="s">
        <v>203</v>
      </c>
      <c r="C196" s="22">
        <v>140.13588588588595</v>
      </c>
      <c r="D196" s="22">
        <v>139.56111272176119</v>
      </c>
      <c r="E196" s="22">
        <v>402.22222222222246</v>
      </c>
      <c r="F196" s="22">
        <v>402.22222222222246</v>
      </c>
      <c r="G196" s="22">
        <v>208.51666666666677</v>
      </c>
      <c r="H196" s="22">
        <v>216.45416666666685</v>
      </c>
      <c r="I196" s="22">
        <v>866.32338888888933</v>
      </c>
      <c r="J196" s="22">
        <v>928.19061111111159</v>
      </c>
      <c r="K196" s="22">
        <v>0</v>
      </c>
      <c r="L196" s="22">
        <v>0</v>
      </c>
      <c r="M196" s="22">
        <v>1617.1981636636647</v>
      </c>
      <c r="N196" s="22">
        <v>1686.4281127217619</v>
      </c>
    </row>
    <row r="197" spans="1:15" x14ac:dyDescent="0.2">
      <c r="B197" s="13" t="s">
        <v>204</v>
      </c>
      <c r="C197" s="22">
        <v>78.0555555555556</v>
      </c>
      <c r="D197" s="22">
        <v>101.33333206176782</v>
      </c>
      <c r="E197" s="22">
        <v>408.34861111111132</v>
      </c>
      <c r="F197" s="22">
        <v>469.32111111111135</v>
      </c>
      <c r="G197" s="22">
        <v>339.79345659722236</v>
      </c>
      <c r="H197" s="22">
        <v>350.92861631944464</v>
      </c>
      <c r="I197" s="22">
        <v>1232.5301666666671</v>
      </c>
      <c r="J197" s="22">
        <v>1271.6662777777783</v>
      </c>
      <c r="K197" s="22">
        <v>0</v>
      </c>
      <c r="L197" s="22">
        <v>0</v>
      </c>
      <c r="M197" s="22">
        <v>2058.7277899305564</v>
      </c>
      <c r="N197" s="22">
        <v>2193.2493372701019</v>
      </c>
    </row>
    <row r="198" spans="1:15" x14ac:dyDescent="0.2">
      <c r="B198" s="15"/>
      <c r="C198" s="15"/>
      <c r="D198" s="15"/>
      <c r="E198" s="15"/>
      <c r="F198" s="15"/>
      <c r="G198" s="22"/>
      <c r="H198" s="22"/>
      <c r="I198" s="15"/>
      <c r="J198" s="15"/>
      <c r="K198" s="15"/>
      <c r="L198" s="15"/>
      <c r="M198" s="22"/>
      <c r="N198" s="22"/>
      <c r="O198" s="15"/>
    </row>
    <row r="199" spans="1:15" x14ac:dyDescent="0.2">
      <c r="B199" s="15"/>
      <c r="C199" s="15"/>
      <c r="D199" s="15"/>
      <c r="E199" s="15"/>
      <c r="F199" s="15"/>
      <c r="G199" s="22"/>
      <c r="H199" s="22"/>
      <c r="I199" s="15"/>
      <c r="J199" s="15"/>
      <c r="K199" s="15"/>
      <c r="L199" s="15"/>
      <c r="M199" s="22"/>
      <c r="N199" s="22"/>
      <c r="O199" s="15"/>
    </row>
    <row r="200" spans="1:15" x14ac:dyDescent="0.2">
      <c r="A200" s="14" t="s">
        <v>205</v>
      </c>
      <c r="B200" s="13" t="s">
        <v>206</v>
      </c>
      <c r="C200" s="22">
        <v>80.548611111111157</v>
      </c>
      <c r="D200" s="22">
        <v>104.4999970330134</v>
      </c>
      <c r="E200" s="22">
        <v>585.73888888888916</v>
      </c>
      <c r="F200" s="22">
        <v>653.09444444444478</v>
      </c>
      <c r="G200" s="22">
        <v>280.46111111111128</v>
      </c>
      <c r="H200" s="22">
        <v>232.98194444444459</v>
      </c>
      <c r="I200" s="22">
        <v>961.60105555555594</v>
      </c>
      <c r="J200" s="22">
        <v>999.8257777777784</v>
      </c>
      <c r="K200" s="22">
        <v>0</v>
      </c>
      <c r="L200" s="22">
        <v>0</v>
      </c>
      <c r="M200" s="22">
        <v>1908.3496666666679</v>
      </c>
      <c r="N200" s="22">
        <v>1990.4021636996811</v>
      </c>
    </row>
    <row r="201" spans="1:15" x14ac:dyDescent="0.2">
      <c r="B201" s="13" t="s">
        <v>207</v>
      </c>
      <c r="C201" s="22">
        <v>100.49099099099105</v>
      </c>
      <c r="D201" s="22">
        <v>119.91666158040395</v>
      </c>
      <c r="E201" s="22">
        <v>547.1500000000002</v>
      </c>
      <c r="F201" s="22">
        <v>582.74444444444475</v>
      </c>
      <c r="G201" s="22">
        <v>280.46111111111128</v>
      </c>
      <c r="H201" s="22">
        <v>232.98194444444459</v>
      </c>
      <c r="I201" s="22">
        <v>1229.4636111111117</v>
      </c>
      <c r="J201" s="22">
        <v>1229.4636111111117</v>
      </c>
      <c r="K201" s="22">
        <v>0</v>
      </c>
      <c r="L201" s="22">
        <v>0</v>
      </c>
      <c r="M201" s="22">
        <v>2157.5657132132142</v>
      </c>
      <c r="N201" s="22">
        <v>2165.1066615804052</v>
      </c>
    </row>
    <row r="202" spans="1:15" x14ac:dyDescent="0.2">
      <c r="B202" s="13" t="s">
        <v>208</v>
      </c>
      <c r="C202" s="22">
        <v>89.222222222222271</v>
      </c>
      <c r="D202" s="22">
        <v>81.33333524068226</v>
      </c>
      <c r="E202" s="22">
        <v>639.84444444444478</v>
      </c>
      <c r="F202" s="22">
        <v>691.03333333333364</v>
      </c>
      <c r="G202" s="22">
        <v>280.46111111111128</v>
      </c>
      <c r="H202" s="22">
        <v>232.98194444444459</v>
      </c>
      <c r="I202" s="22">
        <v>1157.0350000000005</v>
      </c>
      <c r="J202" s="22">
        <v>1376.9370555555563</v>
      </c>
      <c r="K202" s="22">
        <v>0</v>
      </c>
      <c r="L202" s="22">
        <v>0</v>
      </c>
      <c r="M202" s="22">
        <v>2166.562777777779</v>
      </c>
      <c r="N202" s="22">
        <v>2382.2856685740167</v>
      </c>
    </row>
    <row r="203" spans="1:15" x14ac:dyDescent="0.2">
      <c r="B203" s="13" t="s">
        <v>209</v>
      </c>
      <c r="C203" s="22">
        <v>66.552242898238092</v>
      </c>
      <c r="D203" s="22">
        <v>79.069444444444485</v>
      </c>
      <c r="E203" s="22">
        <v>519.87777777777808</v>
      </c>
      <c r="F203" s="22">
        <v>604.15555555555591</v>
      </c>
      <c r="G203" s="22">
        <v>280.46111111111128</v>
      </c>
      <c r="H203" s="22">
        <v>232.98194444444459</v>
      </c>
      <c r="I203" s="22">
        <v>1149.0271464646469</v>
      </c>
      <c r="J203" s="22">
        <v>1396.9785353535362</v>
      </c>
      <c r="K203" s="22">
        <v>0</v>
      </c>
      <c r="L203" s="22">
        <v>0</v>
      </c>
      <c r="M203" s="22">
        <v>2015.9182782517744</v>
      </c>
      <c r="N203" s="22">
        <v>2313.1854797979813</v>
      </c>
    </row>
    <row r="204" spans="1:15" x14ac:dyDescent="0.2">
      <c r="B204" s="13" t="s">
        <v>210</v>
      </c>
      <c r="C204" s="22">
        <v>123.34459459459464</v>
      </c>
      <c r="D204" s="22">
        <v>118.75000000000006</v>
      </c>
      <c r="E204" s="22">
        <v>686.38333333333367</v>
      </c>
      <c r="F204" s="22">
        <v>768.61111111111143</v>
      </c>
      <c r="G204" s="22">
        <v>280.46111111111128</v>
      </c>
      <c r="H204" s="22">
        <v>232.98194444444459</v>
      </c>
      <c r="I204" s="22">
        <v>1045.9098888888893</v>
      </c>
      <c r="J204" s="22">
        <v>1110.4576666666674</v>
      </c>
      <c r="K204" s="22">
        <v>0</v>
      </c>
      <c r="L204" s="22">
        <v>0</v>
      </c>
      <c r="M204" s="22">
        <v>2136.0989279279288</v>
      </c>
      <c r="N204" s="22">
        <v>2230.8007222222232</v>
      </c>
    </row>
    <row r="205" spans="1:15" x14ac:dyDescent="0.2">
      <c r="B205" s="13" t="s">
        <v>211</v>
      </c>
      <c r="C205" s="22">
        <v>98.56006006006011</v>
      </c>
      <c r="D205" s="22">
        <v>131.05555555555563</v>
      </c>
      <c r="E205" s="22">
        <v>464.61111111111131</v>
      </c>
      <c r="F205" s="22">
        <v>494.64444444444467</v>
      </c>
      <c r="G205" s="22">
        <v>280.46111111111128</v>
      </c>
      <c r="H205" s="22">
        <v>232.98194444444459</v>
      </c>
      <c r="I205" s="22">
        <v>956.27777777777828</v>
      </c>
      <c r="J205" s="22">
        <v>956.27777777777828</v>
      </c>
      <c r="K205" s="22">
        <v>0</v>
      </c>
      <c r="L205" s="22">
        <v>0</v>
      </c>
      <c r="M205" s="22">
        <v>1799.9100600600611</v>
      </c>
      <c r="N205" s="22">
        <v>1814.959722222223</v>
      </c>
    </row>
    <row r="206" spans="1:15" x14ac:dyDescent="0.2">
      <c r="B206" s="13" t="s">
        <v>212</v>
      </c>
      <c r="C206" s="22">
        <v>111.12987987987994</v>
      </c>
      <c r="D206" s="22">
        <v>134.72222222222229</v>
      </c>
      <c r="E206" s="22">
        <v>598.59444444444478</v>
      </c>
      <c r="F206" s="22">
        <v>640.18888888888921</v>
      </c>
      <c r="G206" s="22">
        <v>280.46111111111128</v>
      </c>
      <c r="H206" s="22">
        <v>232.98194444444459</v>
      </c>
      <c r="I206" s="22">
        <v>1136.5460216572512</v>
      </c>
      <c r="J206" s="22">
        <v>1297.3793549905845</v>
      </c>
      <c r="K206" s="22">
        <v>0</v>
      </c>
      <c r="L206" s="22">
        <v>0</v>
      </c>
      <c r="M206" s="22">
        <v>2126.7314570926869</v>
      </c>
      <c r="N206" s="22">
        <v>2305.2724105461402</v>
      </c>
    </row>
    <row r="207" spans="1:15" x14ac:dyDescent="0.2">
      <c r="B207" s="13" t="s">
        <v>213</v>
      </c>
      <c r="C207" s="22">
        <v>70.102102102102137</v>
      </c>
      <c r="D207" s="22">
        <v>83.905553817748924</v>
      </c>
      <c r="E207" s="22">
        <v>538.30555555555577</v>
      </c>
      <c r="F207" s="22">
        <v>584.27777777777806</v>
      </c>
      <c r="G207" s="22">
        <v>280.46111111111128</v>
      </c>
      <c r="H207" s="22">
        <v>232.98194444444459</v>
      </c>
      <c r="I207" s="22">
        <v>1157.1636666666673</v>
      </c>
      <c r="J207" s="22">
        <v>1376.8941666666676</v>
      </c>
      <c r="K207" s="22">
        <v>0</v>
      </c>
      <c r="L207" s="22">
        <v>0</v>
      </c>
      <c r="M207" s="22">
        <v>2046.0324354354361</v>
      </c>
      <c r="N207" s="22">
        <v>2278.0594427066389</v>
      </c>
    </row>
    <row r="208" spans="1:15" x14ac:dyDescent="0.2">
      <c r="B208" s="13" t="s">
        <v>214</v>
      </c>
      <c r="C208" s="22">
        <v>130.50555555555562</v>
      </c>
      <c r="D208" s="22">
        <v>117.29722222222227</v>
      </c>
      <c r="E208" s="22">
        <v>612.20000000000027</v>
      </c>
      <c r="F208" s="22">
        <v>642.80555555555588</v>
      </c>
      <c r="G208" s="22">
        <v>274.94722222222236</v>
      </c>
      <c r="H208" s="22">
        <v>307.51666666666682</v>
      </c>
      <c r="I208" s="22">
        <v>1092.8625000000004</v>
      </c>
      <c r="J208" s="22">
        <v>1260.1291666666673</v>
      </c>
      <c r="K208" s="22">
        <v>0</v>
      </c>
      <c r="L208" s="22">
        <v>0</v>
      </c>
      <c r="M208" s="22">
        <v>2110.5152777777789</v>
      </c>
      <c r="N208" s="22">
        <v>2327.748611111112</v>
      </c>
    </row>
    <row r="209" spans="1:15" x14ac:dyDescent="0.2">
      <c r="B209" s="13" t="s">
        <v>215</v>
      </c>
      <c r="C209" s="22">
        <v>119.12312312312316</v>
      </c>
      <c r="D209" s="22">
        <v>125.38888719346784</v>
      </c>
      <c r="E209" s="22">
        <v>526.27222222222247</v>
      </c>
      <c r="F209" s="22">
        <v>547.36111111111143</v>
      </c>
      <c r="G209" s="22">
        <v>280.46111111111128</v>
      </c>
      <c r="H209" s="22">
        <v>232.98194444444459</v>
      </c>
      <c r="I209" s="22">
        <v>1188.9550555555559</v>
      </c>
      <c r="J209" s="22">
        <v>1349.037833333334</v>
      </c>
      <c r="K209" s="22">
        <v>0</v>
      </c>
      <c r="L209" s="22">
        <v>0</v>
      </c>
      <c r="M209" s="22">
        <v>2114.8115120120128</v>
      </c>
      <c r="N209" s="22">
        <v>2254.769776082358</v>
      </c>
    </row>
    <row r="210" spans="1:15" x14ac:dyDescent="0.2">
      <c r="B210" s="13" t="s">
        <v>216</v>
      </c>
      <c r="C210" s="22">
        <v>130.67807807807813</v>
      </c>
      <c r="D210" s="22">
        <v>119.95555029975061</v>
      </c>
      <c r="E210" s="22">
        <v>357.17222222222239</v>
      </c>
      <c r="F210" s="22">
        <v>436.46666666666687</v>
      </c>
      <c r="G210" s="22">
        <v>255.00806944444457</v>
      </c>
      <c r="H210" s="22">
        <v>279.77442881944461</v>
      </c>
      <c r="I210" s="22">
        <v>897.70733333333374</v>
      </c>
      <c r="J210" s="22">
        <v>972.16244444444499</v>
      </c>
      <c r="K210" s="22">
        <v>0</v>
      </c>
      <c r="L210" s="22">
        <v>0</v>
      </c>
      <c r="M210" s="22">
        <v>1640.5657030780787</v>
      </c>
      <c r="N210" s="22">
        <v>1808.3590902303069</v>
      </c>
    </row>
    <row r="211" spans="1:15" x14ac:dyDescent="0.2">
      <c r="B211" s="13" t="s">
        <v>217</v>
      </c>
      <c r="C211" s="22">
        <v>123.30250000000007</v>
      </c>
      <c r="D211" s="22">
        <v>134.89999771118173</v>
      </c>
      <c r="E211" s="22">
        <v>364.03888888888906</v>
      </c>
      <c r="F211" s="22">
        <v>405.50000000000017</v>
      </c>
      <c r="G211" s="22">
        <v>295.90027777777794</v>
      </c>
      <c r="H211" s="22">
        <v>311.90449652777789</v>
      </c>
      <c r="I211" s="22">
        <v>1124.1070555555564</v>
      </c>
      <c r="J211" s="22">
        <v>1360.2961666666674</v>
      </c>
      <c r="K211" s="22">
        <v>0</v>
      </c>
      <c r="L211" s="22">
        <v>0</v>
      </c>
      <c r="M211" s="22">
        <v>1907.3487222222232</v>
      </c>
      <c r="N211" s="22">
        <v>2212.6006609056271</v>
      </c>
    </row>
    <row r="212" spans="1:15" x14ac:dyDescent="0.2">
      <c r="B212" s="13" t="s">
        <v>218</v>
      </c>
      <c r="C212" s="22">
        <v>97.127946127946188</v>
      </c>
      <c r="D212" s="22">
        <v>107.19999737209729</v>
      </c>
      <c r="E212" s="22">
        <v>572.1166666666669</v>
      </c>
      <c r="F212" s="22">
        <v>572.1166666666669</v>
      </c>
      <c r="G212" s="22">
        <v>266.83611111111128</v>
      </c>
      <c r="H212" s="22">
        <v>279.29444444444454</v>
      </c>
      <c r="I212" s="22">
        <v>1089.2500000000005</v>
      </c>
      <c r="J212" s="22">
        <v>1276.8888888888894</v>
      </c>
      <c r="K212" s="22">
        <v>0</v>
      </c>
      <c r="L212" s="22">
        <v>0</v>
      </c>
      <c r="M212" s="22">
        <v>2025.3307239057251</v>
      </c>
      <c r="N212" s="22">
        <v>2235.4999973720983</v>
      </c>
    </row>
    <row r="213" spans="1:15" x14ac:dyDescent="0.2">
      <c r="B213" s="13" t="s">
        <v>219</v>
      </c>
      <c r="C213" s="22">
        <v>126.92942942942949</v>
      </c>
      <c r="D213" s="22">
        <v>119.05555555555561</v>
      </c>
      <c r="E213" s="22">
        <v>384.3111111111113</v>
      </c>
      <c r="F213" s="22">
        <v>403.52666666666687</v>
      </c>
      <c r="G213" s="22">
        <v>280.46111111111128</v>
      </c>
      <c r="H213" s="22">
        <v>232.98194444444459</v>
      </c>
      <c r="I213" s="22">
        <v>1022.1280000000006</v>
      </c>
      <c r="J213" s="22">
        <v>1137.5527222222229</v>
      </c>
      <c r="K213" s="22">
        <v>0</v>
      </c>
      <c r="L213" s="22">
        <v>0</v>
      </c>
      <c r="M213" s="22">
        <v>1813.8296516516527</v>
      </c>
      <c r="N213" s="22">
        <v>1893.1168888888899</v>
      </c>
    </row>
    <row r="214" spans="1:15" x14ac:dyDescent="0.2">
      <c r="B214" s="13" t="s">
        <v>220</v>
      </c>
      <c r="C214" s="22">
        <v>112.58723723723729</v>
      </c>
      <c r="D214" s="22">
        <v>127.05556021796339</v>
      </c>
      <c r="E214" s="22">
        <v>422.71111111111128</v>
      </c>
      <c r="F214" s="22">
        <v>539.8666666666669</v>
      </c>
      <c r="G214" s="22">
        <v>256.95763888888905</v>
      </c>
      <c r="H214" s="22">
        <v>264.71458333333345</v>
      </c>
      <c r="I214" s="22">
        <v>973.44911111111162</v>
      </c>
      <c r="J214" s="22">
        <v>1026.8243333333339</v>
      </c>
      <c r="K214" s="22">
        <v>0</v>
      </c>
      <c r="L214" s="22">
        <v>0</v>
      </c>
      <c r="M214" s="22">
        <v>1765.7050983483493</v>
      </c>
      <c r="N214" s="22">
        <v>1958.4611435512977</v>
      </c>
    </row>
    <row r="215" spans="1:15" x14ac:dyDescent="0.2">
      <c r="B215" s="13" t="s">
        <v>221</v>
      </c>
      <c r="C215" s="22">
        <v>145.21996996997004</v>
      </c>
      <c r="D215" s="22">
        <v>132.60555267334007</v>
      </c>
      <c r="E215" s="22">
        <v>369.08333333333354</v>
      </c>
      <c r="F215" s="22">
        <v>424.44444444444474</v>
      </c>
      <c r="G215" s="22">
        <v>274.94722222222236</v>
      </c>
      <c r="H215" s="22">
        <v>307.51666666666682</v>
      </c>
      <c r="I215" s="22">
        <v>1157.0350000000005</v>
      </c>
      <c r="J215" s="22">
        <v>1504.263444444445</v>
      </c>
      <c r="K215" s="22">
        <v>0</v>
      </c>
      <c r="L215" s="22">
        <v>0</v>
      </c>
      <c r="M215" s="22">
        <v>1946.2855255255265</v>
      </c>
      <c r="N215" s="22">
        <v>2368.8301082288967</v>
      </c>
    </row>
    <row r="216" spans="1:15" x14ac:dyDescent="0.2">
      <c r="B216" s="13"/>
      <c r="C216" s="13"/>
      <c r="D216" s="13"/>
      <c r="E216" s="13"/>
      <c r="F216" s="13"/>
      <c r="G216" s="22"/>
      <c r="H216" s="22"/>
      <c r="I216" s="13"/>
      <c r="J216" s="13"/>
      <c r="K216" s="13"/>
      <c r="L216" s="13"/>
      <c r="M216" s="22"/>
      <c r="N216" s="22"/>
      <c r="O216" s="13"/>
    </row>
    <row r="217" spans="1:15" x14ac:dyDescent="0.2">
      <c r="A217" s="14" t="s">
        <v>222</v>
      </c>
      <c r="B217" s="13" t="s">
        <v>223</v>
      </c>
      <c r="C217" s="22">
        <v>109.78978978978984</v>
      </c>
      <c r="D217" s="22">
        <v>111.36666666666672</v>
      </c>
      <c r="E217" s="22">
        <v>591.5111111111114</v>
      </c>
      <c r="F217" s="22">
        <v>594.21111111111134</v>
      </c>
      <c r="G217" s="22">
        <v>363.64861111111139</v>
      </c>
      <c r="H217" s="22">
        <v>397.21944444444466</v>
      </c>
      <c r="I217" s="22">
        <v>1028.1110000000006</v>
      </c>
      <c r="J217" s="22">
        <v>1151.4165555555562</v>
      </c>
      <c r="K217" s="22">
        <v>0</v>
      </c>
      <c r="L217" s="22">
        <v>0</v>
      </c>
      <c r="M217" s="22">
        <v>2093.0605120120131</v>
      </c>
      <c r="N217" s="22">
        <v>2254.2137777777784</v>
      </c>
    </row>
    <row r="218" spans="1:15" x14ac:dyDescent="0.2">
      <c r="B218" s="13" t="s">
        <v>224</v>
      </c>
      <c r="C218" s="22">
        <v>115.56794294294302</v>
      </c>
      <c r="D218" s="22">
        <v>111.36666666666672</v>
      </c>
      <c r="E218" s="22">
        <v>505.66666666666691</v>
      </c>
      <c r="F218" s="22">
        <v>505.66666666666691</v>
      </c>
      <c r="G218" s="22">
        <v>280.46111111111128</v>
      </c>
      <c r="H218" s="22">
        <v>232.98194444444459</v>
      </c>
      <c r="I218" s="22">
        <v>1066.5501666666671</v>
      </c>
      <c r="J218" s="22">
        <v>1141.6807777777783</v>
      </c>
      <c r="K218" s="22">
        <v>0</v>
      </c>
      <c r="L218" s="22">
        <v>0</v>
      </c>
      <c r="M218" s="22">
        <v>1968.2458873873882</v>
      </c>
      <c r="N218" s="22">
        <v>1991.6960555555568</v>
      </c>
    </row>
    <row r="219" spans="1:15" x14ac:dyDescent="0.2">
      <c r="B219" s="13" t="s">
        <v>225</v>
      </c>
      <c r="C219" s="22">
        <v>104.99010942760948</v>
      </c>
      <c r="D219" s="22">
        <v>132.97497431437174</v>
      </c>
      <c r="E219" s="22">
        <v>423.11805555555571</v>
      </c>
      <c r="F219" s="22">
        <v>414.48888888888911</v>
      </c>
      <c r="G219" s="22">
        <v>363.64861111111139</v>
      </c>
      <c r="H219" s="22">
        <v>397.21944444444466</v>
      </c>
      <c r="I219" s="22">
        <v>1114.2104444444451</v>
      </c>
      <c r="J219" s="22">
        <v>1147.4815000000006</v>
      </c>
      <c r="K219" s="22">
        <v>0</v>
      </c>
      <c r="L219" s="22">
        <v>0</v>
      </c>
      <c r="M219" s="22">
        <v>2005.9672205387217</v>
      </c>
      <c r="N219" s="22">
        <v>2092.1648076477063</v>
      </c>
    </row>
    <row r="220" spans="1:15" x14ac:dyDescent="0.2">
      <c r="B220" s="13" t="s">
        <v>226</v>
      </c>
      <c r="C220" s="22">
        <v>81.001501501501551</v>
      </c>
      <c r="D220" s="22">
        <v>101.76110797458227</v>
      </c>
      <c r="E220" s="22">
        <v>437.22222222222246</v>
      </c>
      <c r="F220" s="22">
        <v>455.55000000000018</v>
      </c>
      <c r="G220" s="22">
        <v>274.29687500000017</v>
      </c>
      <c r="H220" s="22">
        <v>274.12065972222234</v>
      </c>
      <c r="I220" s="22">
        <v>1113.0417222222227</v>
      </c>
      <c r="J220" s="22">
        <v>1319.4659444444451</v>
      </c>
      <c r="K220" s="22">
        <v>0</v>
      </c>
      <c r="L220" s="22">
        <v>0</v>
      </c>
      <c r="M220" s="22">
        <v>1905.562320945947</v>
      </c>
      <c r="N220" s="22">
        <v>2150.8977121412499</v>
      </c>
    </row>
    <row r="221" spans="1:15" x14ac:dyDescent="0.2">
      <c r="B221" s="13" t="s">
        <v>227</v>
      </c>
      <c r="C221" s="22">
        <v>70.405555555555594</v>
      </c>
      <c r="D221" s="22">
        <v>108.06777777777781</v>
      </c>
      <c r="E221" s="22">
        <v>479.87777777777802</v>
      </c>
      <c r="F221" s="22">
        <v>521.3333333333336</v>
      </c>
      <c r="G221" s="22">
        <v>280.46111111111128</v>
      </c>
      <c r="H221" s="22">
        <v>232.98194444444459</v>
      </c>
      <c r="I221" s="22">
        <v>1156.7026111111115</v>
      </c>
      <c r="J221" s="22">
        <v>1504.4242777777783</v>
      </c>
      <c r="K221" s="22">
        <v>0</v>
      </c>
      <c r="L221" s="22">
        <v>0</v>
      </c>
      <c r="M221" s="22">
        <v>1987.4470555555563</v>
      </c>
      <c r="N221" s="22">
        <v>2366.8073333333346</v>
      </c>
    </row>
    <row r="222" spans="1:15" x14ac:dyDescent="0.2">
      <c r="B222" s="13" t="s">
        <v>228</v>
      </c>
      <c r="C222" s="22">
        <v>106.28333333333337</v>
      </c>
      <c r="D222" s="22">
        <v>159.24000000000007</v>
      </c>
      <c r="E222" s="22">
        <v>488.40000000000026</v>
      </c>
      <c r="F222" s="22">
        <v>555.53333333333364</v>
      </c>
      <c r="G222" s="22">
        <v>280.46111111111128</v>
      </c>
      <c r="H222" s="22">
        <v>232.98194444444459</v>
      </c>
      <c r="I222" s="22">
        <v>1156.7026111111115</v>
      </c>
      <c r="J222" s="22">
        <v>1504.4253500000007</v>
      </c>
      <c r="K222" s="22">
        <v>0</v>
      </c>
      <c r="L222" s="22">
        <v>0</v>
      </c>
      <c r="M222" s="22">
        <v>2031.8470555555568</v>
      </c>
      <c r="N222" s="22">
        <v>2452.1806277777791</v>
      </c>
    </row>
    <row r="223" spans="1:15" x14ac:dyDescent="0.2">
      <c r="B223" s="13" t="s">
        <v>229</v>
      </c>
      <c r="C223" s="22">
        <v>89.503153153153207</v>
      </c>
      <c r="D223" s="22">
        <v>102.12777455647785</v>
      </c>
      <c r="E223" s="22">
        <v>321.86666666666684</v>
      </c>
      <c r="F223" s="22">
        <v>321.86666666666684</v>
      </c>
      <c r="G223" s="22">
        <v>363.64861111111139</v>
      </c>
      <c r="H223" s="22">
        <v>397.21944444444466</v>
      </c>
      <c r="I223" s="22">
        <v>1114.2104444444451</v>
      </c>
      <c r="J223" s="22">
        <v>1147.4815000000006</v>
      </c>
      <c r="K223" s="22">
        <v>0</v>
      </c>
      <c r="L223" s="22">
        <v>0</v>
      </c>
      <c r="M223" s="22">
        <v>1889.2288753753764</v>
      </c>
      <c r="N223" s="22">
        <v>1968.69538566759</v>
      </c>
    </row>
    <row r="224" spans="1:15" x14ac:dyDescent="0.2">
      <c r="B224" s="13" t="s">
        <v>230</v>
      </c>
      <c r="C224" s="22">
        <v>80.26850798166592</v>
      </c>
      <c r="D224" s="22">
        <v>68.694444444444471</v>
      </c>
      <c r="E224" s="22">
        <v>399.98083333333352</v>
      </c>
      <c r="F224" s="22">
        <v>486.02216666666692</v>
      </c>
      <c r="G224" s="22">
        <v>363.64861111111139</v>
      </c>
      <c r="H224" s="22">
        <v>397.21944444444466</v>
      </c>
      <c r="I224" s="22">
        <v>1114.2104444444451</v>
      </c>
      <c r="J224" s="22">
        <v>1147.4815000000006</v>
      </c>
      <c r="K224" s="22">
        <v>0</v>
      </c>
      <c r="L224" s="22">
        <v>0</v>
      </c>
      <c r="M224" s="22">
        <v>1958.1083968705559</v>
      </c>
      <c r="N224" s="22">
        <v>2099.4175555555566</v>
      </c>
    </row>
    <row r="225" spans="1:15" x14ac:dyDescent="0.2">
      <c r="B225" s="13" t="s">
        <v>231</v>
      </c>
      <c r="C225" s="22">
        <v>109.78978978978984</v>
      </c>
      <c r="D225" s="22">
        <v>111.36666666666672</v>
      </c>
      <c r="E225" s="22">
        <v>597.50000000000034</v>
      </c>
      <c r="F225" s="22">
        <v>639.52777777777806</v>
      </c>
      <c r="G225" s="22">
        <v>363.64861111111139</v>
      </c>
      <c r="H225" s="22">
        <v>397.21944444444466</v>
      </c>
      <c r="I225" s="22">
        <v>1033.6436666666671</v>
      </c>
      <c r="J225" s="22">
        <v>1207.8905000000007</v>
      </c>
      <c r="K225" s="22">
        <v>0</v>
      </c>
      <c r="L225" s="22">
        <v>0</v>
      </c>
      <c r="M225" s="22">
        <v>2104.5820675675686</v>
      </c>
      <c r="N225" s="22">
        <v>2356.0043888888899</v>
      </c>
    </row>
    <row r="226" spans="1:15" x14ac:dyDescent="0.2">
      <c r="B226" s="13" t="s">
        <v>232</v>
      </c>
      <c r="C226" s="22">
        <v>66.552242898238092</v>
      </c>
      <c r="D226" s="22">
        <v>68.805555555555586</v>
      </c>
      <c r="E226" s="22">
        <v>320.18888888888904</v>
      </c>
      <c r="F226" s="22">
        <v>392.36666666666684</v>
      </c>
      <c r="G226" s="22">
        <v>331.06458333333347</v>
      </c>
      <c r="H226" s="22">
        <v>392.56787500000024</v>
      </c>
      <c r="I226" s="22">
        <v>1058.2190000000005</v>
      </c>
      <c r="J226" s="22">
        <v>1216.4468333333341</v>
      </c>
      <c r="K226" s="22">
        <v>0</v>
      </c>
      <c r="L226" s="22">
        <v>0</v>
      </c>
      <c r="M226" s="22">
        <v>1776.0247151204612</v>
      </c>
      <c r="N226" s="22">
        <v>2070.186930555557</v>
      </c>
    </row>
    <row r="227" spans="1:15" x14ac:dyDescent="0.2">
      <c r="B227" s="13" t="s">
        <v>233</v>
      </c>
      <c r="C227" s="22">
        <v>85.894444444444488</v>
      </c>
      <c r="D227" s="22">
        <v>124.05666666666671</v>
      </c>
      <c r="E227" s="22">
        <v>610.48888888888916</v>
      </c>
      <c r="F227" s="22">
        <v>771.72222222222263</v>
      </c>
      <c r="G227" s="22">
        <v>363.64861111111139</v>
      </c>
      <c r="H227" s="22">
        <v>397.21944444444466</v>
      </c>
      <c r="I227" s="22">
        <v>1263.3888294444448</v>
      </c>
      <c r="J227" s="22">
        <v>1417.5528333333341</v>
      </c>
      <c r="K227" s="22">
        <v>0</v>
      </c>
      <c r="L227" s="22">
        <v>0</v>
      </c>
      <c r="M227" s="22">
        <v>2323.4207738888899</v>
      </c>
      <c r="N227" s="22">
        <v>2710.5511666666675</v>
      </c>
    </row>
    <row r="228" spans="1:15" x14ac:dyDescent="0.2">
      <c r="B228" s="13" t="s">
        <v>234</v>
      </c>
      <c r="C228" s="22">
        <v>101.58888888888895</v>
      </c>
      <c r="D228" s="22">
        <v>139.11777777777783</v>
      </c>
      <c r="E228" s="22">
        <v>519.65555555555579</v>
      </c>
      <c r="F228" s="22">
        <v>591.72222222222251</v>
      </c>
      <c r="G228" s="22">
        <v>292.03055555555574</v>
      </c>
      <c r="H228" s="22">
        <v>292.03055555555574</v>
      </c>
      <c r="I228" s="22">
        <v>1000.0402222222227</v>
      </c>
      <c r="J228" s="22">
        <v>1049.6305000000004</v>
      </c>
      <c r="K228" s="22">
        <v>0</v>
      </c>
      <c r="L228" s="22">
        <v>0</v>
      </c>
      <c r="M228" s="22">
        <v>1913.3152222222234</v>
      </c>
      <c r="N228" s="22">
        <v>2072.5010555555564</v>
      </c>
    </row>
    <row r="229" spans="1:15" x14ac:dyDescent="0.2">
      <c r="B229" s="13"/>
      <c r="C229" s="13"/>
      <c r="D229" s="13"/>
      <c r="E229" s="13"/>
      <c r="F229" s="13"/>
      <c r="G229" s="22"/>
      <c r="H229" s="22"/>
      <c r="I229" s="13"/>
      <c r="J229" s="13"/>
      <c r="K229" s="13"/>
      <c r="L229" s="13"/>
      <c r="M229" s="22"/>
      <c r="N229" s="22"/>
      <c r="O229" s="13"/>
    </row>
    <row r="230" spans="1:15" x14ac:dyDescent="0.2">
      <c r="A230" s="14" t="s">
        <v>235</v>
      </c>
      <c r="B230" s="13" t="s">
        <v>236</v>
      </c>
      <c r="C230" s="22">
        <v>117.6003775620281</v>
      </c>
      <c r="D230" s="22">
        <v>119.26110585530616</v>
      </c>
      <c r="E230" s="22">
        <v>677.0833333333336</v>
      </c>
      <c r="F230" s="22">
        <v>842.8819444444448</v>
      </c>
      <c r="G230" s="22">
        <v>274.94722222222236</v>
      </c>
      <c r="H230" s="22">
        <v>307.51666666666682</v>
      </c>
      <c r="I230" s="22">
        <v>1263.3887222222227</v>
      </c>
      <c r="J230" s="22">
        <v>1417.5528333333341</v>
      </c>
      <c r="K230" s="22">
        <v>0</v>
      </c>
      <c r="L230" s="22">
        <v>0</v>
      </c>
      <c r="M230" s="22">
        <v>2333.0196553398068</v>
      </c>
      <c r="N230" s="22">
        <v>2687.2125502997519</v>
      </c>
    </row>
    <row r="231" spans="1:15" x14ac:dyDescent="0.2">
      <c r="B231" s="13" t="s">
        <v>237</v>
      </c>
      <c r="C231" s="22">
        <v>117.6003775620281</v>
      </c>
      <c r="D231" s="22">
        <v>119.26110585530616</v>
      </c>
      <c r="E231" s="22">
        <v>411.73888888888911</v>
      </c>
      <c r="F231" s="22">
        <v>461.15555555555579</v>
      </c>
      <c r="G231" s="22">
        <v>274.94722222222236</v>
      </c>
      <c r="H231" s="22">
        <v>307.51666666666682</v>
      </c>
      <c r="I231" s="22">
        <v>1039.2085000000004</v>
      </c>
      <c r="J231" s="22">
        <v>1171.338444444445</v>
      </c>
      <c r="K231" s="22">
        <v>0</v>
      </c>
      <c r="L231" s="22">
        <v>0</v>
      </c>
      <c r="M231" s="22">
        <v>1843.4949886731401</v>
      </c>
      <c r="N231" s="22">
        <v>2059.2717725219736</v>
      </c>
    </row>
    <row r="232" spans="1:15" x14ac:dyDescent="0.2">
      <c r="B232" s="13" t="s">
        <v>238</v>
      </c>
      <c r="C232" s="22">
        <v>117.6003775620281</v>
      </c>
      <c r="D232" s="22">
        <v>119.26110585530616</v>
      </c>
      <c r="E232" s="22">
        <v>354.10838888888907</v>
      </c>
      <c r="F232" s="22">
        <v>529.68250000000035</v>
      </c>
      <c r="G232" s="22">
        <v>245.55138888888902</v>
      </c>
      <c r="H232" s="22">
        <v>283.15555555555574</v>
      </c>
      <c r="I232" s="22">
        <v>959.53166666666687</v>
      </c>
      <c r="J232" s="22">
        <v>1095.1141666666672</v>
      </c>
      <c r="K232" s="22">
        <v>0</v>
      </c>
      <c r="L232" s="22">
        <v>0</v>
      </c>
      <c r="M232" s="22">
        <v>1676.791822006473</v>
      </c>
      <c r="N232" s="22">
        <v>2027.2133280775295</v>
      </c>
    </row>
    <row r="233" spans="1:15" x14ac:dyDescent="0.2">
      <c r="B233" s="13" t="s">
        <v>239</v>
      </c>
      <c r="C233" s="22">
        <v>117.6003775620281</v>
      </c>
      <c r="D233" s="22">
        <v>119.26110585530616</v>
      </c>
      <c r="E233" s="22">
        <v>395.38888888888908</v>
      </c>
      <c r="F233" s="22">
        <v>458.67777777777798</v>
      </c>
      <c r="G233" s="22">
        <v>245.55138888888902</v>
      </c>
      <c r="H233" s="22">
        <v>283.15555555555574</v>
      </c>
      <c r="I233" s="22">
        <v>944.73500000000058</v>
      </c>
      <c r="J233" s="22">
        <v>1067.1506111111116</v>
      </c>
      <c r="K233" s="22">
        <v>0</v>
      </c>
      <c r="L233" s="22">
        <v>0</v>
      </c>
      <c r="M233" s="22">
        <v>1703.2756553398069</v>
      </c>
      <c r="N233" s="22">
        <v>1928.2450502997515</v>
      </c>
    </row>
    <row r="234" spans="1:15" x14ac:dyDescent="0.2">
      <c r="B234" s="13" t="s">
        <v>240</v>
      </c>
      <c r="C234" s="22">
        <v>117.6003775620281</v>
      </c>
      <c r="D234" s="22">
        <v>119.26110585530616</v>
      </c>
      <c r="E234" s="22">
        <v>328.33333333333354</v>
      </c>
      <c r="F234" s="22">
        <v>417.36111111111131</v>
      </c>
      <c r="G234" s="22">
        <v>274.94722222222236</v>
      </c>
      <c r="H234" s="22">
        <v>307.51666666666682</v>
      </c>
      <c r="I234" s="22">
        <v>1003.7393888888895</v>
      </c>
      <c r="J234" s="22">
        <v>1152.1778333333339</v>
      </c>
      <c r="K234" s="22">
        <v>0</v>
      </c>
      <c r="L234" s="22">
        <v>0</v>
      </c>
      <c r="M234" s="22">
        <v>1724.6203220064735</v>
      </c>
      <c r="N234" s="22">
        <v>1996.3167169664182</v>
      </c>
    </row>
    <row r="235" spans="1:15" x14ac:dyDescent="0.2">
      <c r="B235" s="13" t="s">
        <v>241</v>
      </c>
      <c r="C235" s="22">
        <v>117.6003775620281</v>
      </c>
      <c r="D235" s="22">
        <v>119.26110585530616</v>
      </c>
      <c r="E235" s="22">
        <v>250.41111111111124</v>
      </c>
      <c r="F235" s="22">
        <v>288.00000000000017</v>
      </c>
      <c r="G235" s="22">
        <v>245.55138888888902</v>
      </c>
      <c r="H235" s="22">
        <v>283.15555555555574</v>
      </c>
      <c r="I235" s="22">
        <v>944.73500000000058</v>
      </c>
      <c r="J235" s="22">
        <v>1067.1506111111116</v>
      </c>
      <c r="K235" s="22">
        <v>0</v>
      </c>
      <c r="L235" s="22">
        <v>0</v>
      </c>
      <c r="M235" s="22">
        <v>1558.2978775620293</v>
      </c>
      <c r="N235" s="22">
        <v>1757.5672725219738</v>
      </c>
    </row>
    <row r="236" spans="1:15" x14ac:dyDescent="0.2">
      <c r="B236" s="13" t="s">
        <v>242</v>
      </c>
      <c r="C236" s="22">
        <v>117.6003775620281</v>
      </c>
      <c r="D236" s="22">
        <v>119.26110585530616</v>
      </c>
      <c r="E236" s="22">
        <v>330.35000000000019</v>
      </c>
      <c r="F236" s="22">
        <v>330.35000000000019</v>
      </c>
      <c r="G236" s="22">
        <v>272.8814236111113</v>
      </c>
      <c r="H236" s="22">
        <v>315.86302083333351</v>
      </c>
      <c r="I236" s="22">
        <v>1002.7422222222227</v>
      </c>
      <c r="J236" s="22">
        <v>1175.1984444444449</v>
      </c>
      <c r="K236" s="22">
        <v>0</v>
      </c>
      <c r="L236" s="22">
        <v>0</v>
      </c>
      <c r="M236" s="22">
        <v>1723.574023395362</v>
      </c>
      <c r="N236" s="22">
        <v>1940.6725711330848</v>
      </c>
    </row>
    <row r="237" spans="1:15" x14ac:dyDescent="0.2">
      <c r="B237" s="13" t="s">
        <v>243</v>
      </c>
      <c r="C237" s="22">
        <v>117.6003775620281</v>
      </c>
      <c r="D237" s="22">
        <v>119.26110585530616</v>
      </c>
      <c r="E237" s="22">
        <v>216.19444444444454</v>
      </c>
      <c r="F237" s="22">
        <v>237.81388888888901</v>
      </c>
      <c r="G237" s="22">
        <v>300.29444444444459</v>
      </c>
      <c r="H237" s="22">
        <v>327.44722222222242</v>
      </c>
      <c r="I237" s="22">
        <v>1003.7393888888895</v>
      </c>
      <c r="J237" s="22">
        <v>1152.1778333333339</v>
      </c>
      <c r="K237" s="22">
        <v>0</v>
      </c>
      <c r="L237" s="22">
        <v>0</v>
      </c>
      <c r="M237" s="22">
        <v>1637.8286553398066</v>
      </c>
      <c r="N237" s="22">
        <v>1836.7000502997514</v>
      </c>
    </row>
    <row r="238" spans="1:15" x14ac:dyDescent="0.2">
      <c r="B238" s="13" t="s">
        <v>244</v>
      </c>
      <c r="C238" s="22">
        <v>117.6003775620281</v>
      </c>
      <c r="D238" s="22">
        <v>119.26110585530616</v>
      </c>
      <c r="E238" s="22">
        <v>390.9166666666668</v>
      </c>
      <c r="F238" s="22">
        <v>510.91666666666697</v>
      </c>
      <c r="G238" s="22">
        <v>245.55138888888902</v>
      </c>
      <c r="H238" s="22">
        <v>283.15555555555574</v>
      </c>
      <c r="I238" s="22">
        <v>800.77844444444474</v>
      </c>
      <c r="J238" s="22">
        <v>879.64038888888911</v>
      </c>
      <c r="K238" s="22">
        <v>0</v>
      </c>
      <c r="L238" s="22">
        <v>0</v>
      </c>
      <c r="M238" s="22">
        <v>1554.8468775620286</v>
      </c>
      <c r="N238" s="22">
        <v>1792.9737169664184</v>
      </c>
    </row>
    <row r="239" spans="1:15" x14ac:dyDescent="0.2">
      <c r="B239" s="13" t="s">
        <v>245</v>
      </c>
      <c r="C239" s="22">
        <v>117.6003775620281</v>
      </c>
      <c r="D239" s="22">
        <v>119.26110585530616</v>
      </c>
      <c r="E239" s="22">
        <v>365.75694444444463</v>
      </c>
      <c r="F239" s="22">
        <v>450.25000000000023</v>
      </c>
      <c r="G239" s="22">
        <v>245.55138888888902</v>
      </c>
      <c r="H239" s="22">
        <v>283.15555555555574</v>
      </c>
      <c r="I239" s="22">
        <v>943.39472222222275</v>
      </c>
      <c r="J239" s="22">
        <v>1018.4717222222229</v>
      </c>
      <c r="K239" s="22">
        <v>0</v>
      </c>
      <c r="L239" s="22">
        <v>0</v>
      </c>
      <c r="M239" s="22">
        <v>1672.3034331175847</v>
      </c>
      <c r="N239" s="22">
        <v>1871.1383836330851</v>
      </c>
    </row>
    <row r="240" spans="1:15" x14ac:dyDescent="0.2">
      <c r="B240" s="13"/>
      <c r="C240" s="13"/>
      <c r="D240" s="13"/>
      <c r="E240" s="13"/>
      <c r="F240" s="13"/>
      <c r="G240" s="22"/>
      <c r="H240" s="22"/>
      <c r="I240" s="13"/>
      <c r="J240" s="13"/>
      <c r="K240" s="13"/>
      <c r="L240" s="13"/>
      <c r="M240" s="22"/>
      <c r="N240" s="22"/>
      <c r="O240" s="13"/>
    </row>
    <row r="241" spans="1:16" x14ac:dyDescent="0.2">
      <c r="A241" s="14" t="s">
        <v>246</v>
      </c>
      <c r="B241" s="13" t="s">
        <v>247</v>
      </c>
      <c r="C241" s="22">
        <v>186.69537935994254</v>
      </c>
      <c r="D241" s="22">
        <v>191.40000000000009</v>
      </c>
      <c r="E241" s="22">
        <v>585.41111111111138</v>
      </c>
      <c r="F241" s="22">
        <v>702.49444444444487</v>
      </c>
      <c r="G241" s="22">
        <v>280.46111111111128</v>
      </c>
      <c r="H241" s="22">
        <v>232.98194444444459</v>
      </c>
      <c r="I241" s="22">
        <v>1220.8767361111115</v>
      </c>
      <c r="J241" s="22">
        <v>1381.710069444445</v>
      </c>
      <c r="K241" s="22">
        <v>0</v>
      </c>
      <c r="L241" s="22">
        <v>0</v>
      </c>
      <c r="M241" s="22">
        <v>2273.4443376932768</v>
      </c>
      <c r="N241" s="22">
        <v>2508.5864583333346</v>
      </c>
    </row>
    <row r="242" spans="1:16" x14ac:dyDescent="0.2">
      <c r="B242" s="10" t="s">
        <v>248</v>
      </c>
      <c r="C242" s="22">
        <v>141.27477477477484</v>
      </c>
      <c r="D242" s="22">
        <v>75.833331214057253</v>
      </c>
      <c r="E242" s="22">
        <v>620.97222222222251</v>
      </c>
      <c r="F242" s="22">
        <v>658.20555555555586</v>
      </c>
      <c r="G242" s="22">
        <v>305.17683738425939</v>
      </c>
      <c r="H242" s="22">
        <v>305.17683738425939</v>
      </c>
      <c r="I242" s="22">
        <v>773.96216666666703</v>
      </c>
      <c r="J242" s="22">
        <v>860.30822222222275</v>
      </c>
      <c r="K242" s="22">
        <v>0</v>
      </c>
      <c r="L242" s="22">
        <v>0</v>
      </c>
      <c r="M242" s="22">
        <v>1841.3860010479239</v>
      </c>
      <c r="N242" s="22">
        <v>1899.5239463760954</v>
      </c>
    </row>
    <row r="243" spans="1:16" x14ac:dyDescent="0.2">
      <c r="B243" s="13" t="s">
        <v>250</v>
      </c>
      <c r="C243" s="22">
        <v>138.04424217907234</v>
      </c>
      <c r="D243" s="22">
        <v>155.5833333333334</v>
      </c>
      <c r="E243" s="22">
        <v>461.32222222222248</v>
      </c>
      <c r="F243" s="22">
        <v>553.64444444444473</v>
      </c>
      <c r="G243" s="22">
        <v>306.02013888888899</v>
      </c>
      <c r="H243" s="22">
        <v>343.04097222222236</v>
      </c>
      <c r="I243" s="22">
        <v>0</v>
      </c>
      <c r="J243" s="22">
        <v>0</v>
      </c>
      <c r="K243" s="22">
        <v>1043.6846987873382</v>
      </c>
      <c r="L243" s="22">
        <v>1202.0187165143864</v>
      </c>
      <c r="M243" s="22">
        <v>1949.071302077522</v>
      </c>
      <c r="N243" s="22">
        <v>2254.2874665143868</v>
      </c>
    </row>
    <row r="244" spans="1:16" x14ac:dyDescent="0.2">
      <c r="B244" s="13" t="s">
        <v>251</v>
      </c>
      <c r="C244" s="22">
        <v>162.19902912621367</v>
      </c>
      <c r="D244" s="22">
        <v>173.97222222222231</v>
      </c>
      <c r="E244" s="22">
        <v>497.77222222222252</v>
      </c>
      <c r="F244" s="22">
        <v>621.62777777777808</v>
      </c>
      <c r="G244" s="22">
        <v>306.02013888888899</v>
      </c>
      <c r="H244" s="22">
        <v>343.04097222222236</v>
      </c>
      <c r="I244" s="22">
        <v>1097.6660555555561</v>
      </c>
      <c r="J244" s="22">
        <v>1382.995111111112</v>
      </c>
      <c r="K244" s="22">
        <v>0</v>
      </c>
      <c r="L244" s="22">
        <v>0</v>
      </c>
      <c r="M244" s="22">
        <v>2063.6574457928814</v>
      </c>
      <c r="N244" s="22">
        <v>2521.6360833333347</v>
      </c>
    </row>
    <row r="245" spans="1:16" x14ac:dyDescent="0.2">
      <c r="B245" s="13" t="s">
        <v>252</v>
      </c>
      <c r="C245" s="22">
        <v>163.92188061848265</v>
      </c>
      <c r="D245" s="22">
        <v>176.82222222222231</v>
      </c>
      <c r="E245" s="22">
        <v>520.66666666666686</v>
      </c>
      <c r="F245" s="22">
        <v>696.36666666666713</v>
      </c>
      <c r="G245" s="22">
        <v>306.02013888888899</v>
      </c>
      <c r="H245" s="22">
        <v>343.04097222222236</v>
      </c>
      <c r="I245" s="22">
        <v>1097.6660555555561</v>
      </c>
      <c r="J245" s="22">
        <v>1382.995111111112</v>
      </c>
      <c r="K245" s="22">
        <v>0</v>
      </c>
      <c r="L245" s="22">
        <v>0</v>
      </c>
      <c r="M245" s="22">
        <v>2088.274741729595</v>
      </c>
      <c r="N245" s="22">
        <v>2599.2249722222236</v>
      </c>
    </row>
    <row r="246" spans="1:16" x14ac:dyDescent="0.2">
      <c r="B246" s="13" t="s">
        <v>253</v>
      </c>
      <c r="C246" s="22">
        <v>153.1885727833097</v>
      </c>
      <c r="D246" s="22">
        <v>161.56110763549785</v>
      </c>
      <c r="E246" s="22">
        <v>696.3333333333336</v>
      </c>
      <c r="F246" s="22">
        <v>745.00000000000034</v>
      </c>
      <c r="G246" s="22">
        <v>280.46111111111128</v>
      </c>
      <c r="H246" s="22">
        <v>232.98194444444459</v>
      </c>
      <c r="I246" s="22">
        <v>1129.3716666666671</v>
      </c>
      <c r="J246" s="22">
        <v>1433.8720555555562</v>
      </c>
      <c r="K246" s="22">
        <v>0</v>
      </c>
      <c r="L246" s="22">
        <v>0</v>
      </c>
      <c r="M246" s="22">
        <v>2259.3546838944221</v>
      </c>
      <c r="N246" s="22">
        <v>2573.4151076354988</v>
      </c>
    </row>
    <row r="247" spans="1:16" x14ac:dyDescent="0.2">
      <c r="B247" s="13" t="s">
        <v>254</v>
      </c>
      <c r="C247" s="22">
        <v>203.42732732732745</v>
      </c>
      <c r="D247" s="22">
        <v>209.31665632459843</v>
      </c>
      <c r="E247" s="22">
        <v>642.87777777777808</v>
      </c>
      <c r="F247" s="22">
        <v>681.49444444444475</v>
      </c>
      <c r="G247" s="22">
        <v>280.46111111111128</v>
      </c>
      <c r="H247" s="22">
        <v>232.98194444444459</v>
      </c>
      <c r="I247" s="22">
        <v>1246.4583333333342</v>
      </c>
      <c r="J247" s="22">
        <v>1460.9027777777783</v>
      </c>
      <c r="K247" s="22">
        <v>0</v>
      </c>
      <c r="L247" s="22">
        <v>0</v>
      </c>
      <c r="M247" s="22">
        <v>2373.2245495495508</v>
      </c>
      <c r="N247" s="22">
        <v>2584.6958229912661</v>
      </c>
    </row>
    <row r="248" spans="1:16" x14ac:dyDescent="0.2">
      <c r="B248" s="13" t="s">
        <v>255</v>
      </c>
      <c r="C248" s="22">
        <v>173.8333333333334</v>
      </c>
      <c r="D248" s="22">
        <v>227.11944580078122</v>
      </c>
      <c r="E248" s="22">
        <v>634.16666666666708</v>
      </c>
      <c r="F248" s="22">
        <v>716.59444444444478</v>
      </c>
      <c r="G248" s="22">
        <v>222.64861111111122</v>
      </c>
      <c r="H248" s="22">
        <v>248.09305555555571</v>
      </c>
      <c r="I248" s="22">
        <v>1031.1882777777785</v>
      </c>
      <c r="J248" s="22">
        <v>1257.9847222222229</v>
      </c>
      <c r="K248" s="22">
        <v>0</v>
      </c>
      <c r="L248" s="22">
        <v>0</v>
      </c>
      <c r="M248" s="22">
        <v>2061.8368888888904</v>
      </c>
      <c r="N248" s="22">
        <v>2449.7916680230051</v>
      </c>
    </row>
    <row r="249" spans="1:16" x14ac:dyDescent="0.2">
      <c r="B249" s="13" t="s">
        <v>256</v>
      </c>
      <c r="C249" s="22">
        <v>132.19549549549558</v>
      </c>
      <c r="D249" s="22">
        <v>134.18333265516506</v>
      </c>
      <c r="E249" s="22">
        <v>327.50000000000017</v>
      </c>
      <c r="F249" s="22">
        <v>328.27777777777794</v>
      </c>
      <c r="G249" s="22">
        <v>280.46111111111128</v>
      </c>
      <c r="H249" s="22">
        <v>232.98194444444459</v>
      </c>
      <c r="I249" s="22">
        <v>1129.736222222223</v>
      </c>
      <c r="J249" s="22">
        <v>1400.665333333334</v>
      </c>
      <c r="K249" s="22">
        <v>0</v>
      </c>
      <c r="L249" s="22">
        <v>0</v>
      </c>
      <c r="M249" s="22">
        <v>1869.89282882883</v>
      </c>
      <c r="N249" s="22">
        <v>2096.1083882107218</v>
      </c>
    </row>
    <row r="250" spans="1:16" x14ac:dyDescent="0.2">
      <c r="B250" s="13" t="s">
        <v>257</v>
      </c>
      <c r="C250" s="22">
        <v>122.68440170940177</v>
      </c>
      <c r="D250" s="22">
        <v>174.17777379353842</v>
      </c>
      <c r="E250" s="22">
        <v>482.26666666666694</v>
      </c>
      <c r="F250" s="22">
        <v>531.1166666666669</v>
      </c>
      <c r="G250" s="22">
        <v>242.06527777777796</v>
      </c>
      <c r="H250" s="22">
        <v>250.19722222222234</v>
      </c>
      <c r="I250" s="22">
        <v>941.97938888888939</v>
      </c>
      <c r="J250" s="22">
        <v>1073.7447777777782</v>
      </c>
      <c r="K250" s="22">
        <v>0</v>
      </c>
      <c r="L250" s="22">
        <v>0</v>
      </c>
      <c r="M250" s="22">
        <v>1788.995735042736</v>
      </c>
      <c r="N250" s="22">
        <v>2029.2364404602058</v>
      </c>
    </row>
    <row r="251" spans="1:16" x14ac:dyDescent="0.2">
      <c r="B251" s="13" t="s">
        <v>258</v>
      </c>
      <c r="C251" s="22">
        <v>114.29801779935282</v>
      </c>
      <c r="D251" s="22">
        <v>107.57222705417229</v>
      </c>
      <c r="E251" s="22">
        <v>306.50000000000017</v>
      </c>
      <c r="F251" s="22">
        <v>352.49444444444458</v>
      </c>
      <c r="G251" s="22">
        <v>171.42638888888897</v>
      </c>
      <c r="H251" s="22">
        <v>189.89166666666677</v>
      </c>
      <c r="I251" s="22">
        <v>926.7323888888892</v>
      </c>
      <c r="J251" s="22">
        <v>1136.5448333333338</v>
      </c>
      <c r="K251" s="22">
        <v>0</v>
      </c>
      <c r="L251" s="22">
        <v>0</v>
      </c>
      <c r="M251" s="22">
        <v>1518.9567955771315</v>
      </c>
      <c r="N251" s="22">
        <v>1786.5031714986178</v>
      </c>
    </row>
    <row r="252" spans="1:16" x14ac:dyDescent="0.2">
      <c r="B252" s="13" t="s">
        <v>259</v>
      </c>
      <c r="C252" s="22">
        <v>145.70090090090099</v>
      </c>
      <c r="D252" s="22">
        <v>190.81755744086396</v>
      </c>
      <c r="E252" s="22">
        <v>533.71111111111134</v>
      </c>
      <c r="F252" s="22">
        <v>614.3666666666669</v>
      </c>
      <c r="G252" s="22">
        <v>306.02013888888899</v>
      </c>
      <c r="H252" s="22">
        <v>343.04097222222236</v>
      </c>
      <c r="I252" s="22">
        <v>1143.9646111111117</v>
      </c>
      <c r="J252" s="22">
        <v>1256.9446666666674</v>
      </c>
      <c r="K252" s="22">
        <v>0</v>
      </c>
      <c r="L252" s="22">
        <v>0</v>
      </c>
      <c r="M252" s="22">
        <v>2129.3967620120134</v>
      </c>
      <c r="N252" s="22">
        <v>2405.1698629964208</v>
      </c>
    </row>
    <row r="253" spans="1:16" x14ac:dyDescent="0.2">
      <c r="B253" s="13" t="s">
        <v>260</v>
      </c>
      <c r="C253" s="22">
        <v>142.02777777777786</v>
      </c>
      <c r="D253" s="22">
        <v>161.99444664849176</v>
      </c>
      <c r="E253" s="22">
        <v>515.01666666666699</v>
      </c>
      <c r="F253" s="22">
        <v>566.44444444444468</v>
      </c>
      <c r="G253" s="22">
        <v>238.04166666666677</v>
      </c>
      <c r="H253" s="22">
        <v>247.28194444444458</v>
      </c>
      <c r="I253" s="22">
        <v>1030.1267777777782</v>
      </c>
      <c r="J253" s="22">
        <v>1137.6921111111117</v>
      </c>
      <c r="K253" s="22">
        <v>0</v>
      </c>
      <c r="L253" s="22">
        <v>0</v>
      </c>
      <c r="M253" s="22">
        <v>1925.2128888888899</v>
      </c>
      <c r="N253" s="22">
        <v>2113.4129466484924</v>
      </c>
    </row>
    <row r="254" spans="1:16" x14ac:dyDescent="0.2">
      <c r="B254" s="13" t="s">
        <v>261</v>
      </c>
      <c r="C254" s="22">
        <v>95.619447033240192</v>
      </c>
      <c r="D254" s="22">
        <v>105.22777777777782</v>
      </c>
      <c r="E254" s="22">
        <v>327.22222222222234</v>
      </c>
      <c r="F254" s="22">
        <v>327.22222222222234</v>
      </c>
      <c r="G254" s="22">
        <v>274.94722222222236</v>
      </c>
      <c r="H254" s="22">
        <v>307.51666666666682</v>
      </c>
      <c r="I254" s="22">
        <v>1140.4906111111118</v>
      </c>
      <c r="J254" s="22">
        <v>1438.0751666666672</v>
      </c>
      <c r="K254" s="22">
        <v>0</v>
      </c>
      <c r="L254" s="22">
        <v>0</v>
      </c>
      <c r="M254" s="22">
        <v>1838.279502588797</v>
      </c>
      <c r="N254" s="22">
        <v>2178.0418333333341</v>
      </c>
    </row>
    <row r="255" spans="1:16" x14ac:dyDescent="0.2">
      <c r="B255" s="13" t="s">
        <v>262</v>
      </c>
      <c r="C255" s="22">
        <v>146.12400215749736</v>
      </c>
      <c r="D255" s="22">
        <v>81.365134980943367</v>
      </c>
      <c r="E255" s="22">
        <v>537.77777777777806</v>
      </c>
      <c r="F255" s="22">
        <v>586.22222222222251</v>
      </c>
      <c r="G255" s="22">
        <v>300.29444444444459</v>
      </c>
      <c r="H255" s="22">
        <v>327.44722222222242</v>
      </c>
      <c r="I255" s="22">
        <v>1003.7393888888895</v>
      </c>
      <c r="J255" s="22">
        <v>1152.1778333333339</v>
      </c>
      <c r="K255" s="22">
        <v>0</v>
      </c>
      <c r="L255" s="22">
        <v>0</v>
      </c>
      <c r="M255" s="22">
        <v>1987.9356132686096</v>
      </c>
      <c r="N255" s="22">
        <v>2147.2124127587217</v>
      </c>
    </row>
    <row r="256" spans="1:16" x14ac:dyDescent="0.2">
      <c r="B256" s="13"/>
      <c r="C256" s="13"/>
      <c r="D256" s="13"/>
      <c r="E256" s="13"/>
      <c r="F256" s="13"/>
      <c r="G256" s="22"/>
      <c r="H256" s="22"/>
      <c r="I256" s="13"/>
      <c r="J256" s="13"/>
      <c r="K256" s="13"/>
      <c r="L256" s="13"/>
      <c r="M256" s="22"/>
      <c r="N256" s="22"/>
      <c r="O256" s="13"/>
      <c r="P256" s="13"/>
    </row>
    <row r="257" spans="1:14" x14ac:dyDescent="0.2">
      <c r="A257" s="14" t="s">
        <v>263</v>
      </c>
      <c r="B257" s="13" t="s">
        <v>264</v>
      </c>
      <c r="C257" s="22">
        <v>138.21296296296305</v>
      </c>
      <c r="D257" s="22">
        <v>130.61111238267674</v>
      </c>
      <c r="E257" s="22">
        <v>694.18888888888921</v>
      </c>
      <c r="F257" s="22">
        <v>798.35555555555595</v>
      </c>
      <c r="G257" s="22">
        <v>280.46111111111128</v>
      </c>
      <c r="H257" s="22">
        <v>232.98194444444459</v>
      </c>
      <c r="I257" s="22">
        <v>1086.4375000000007</v>
      </c>
      <c r="J257" s="22">
        <v>1184.4791666666674</v>
      </c>
      <c r="K257" s="22">
        <v>0</v>
      </c>
      <c r="L257" s="22">
        <v>0</v>
      </c>
      <c r="M257" s="22">
        <v>2199.3004629629645</v>
      </c>
      <c r="N257" s="22">
        <v>2346.4277790493447</v>
      </c>
    </row>
    <row r="258" spans="1:14" x14ac:dyDescent="0.2">
      <c r="B258" s="13" t="s">
        <v>265</v>
      </c>
      <c r="C258" s="22">
        <v>138.21296296296305</v>
      </c>
      <c r="D258" s="22">
        <v>130.61111238267674</v>
      </c>
      <c r="E258" s="22">
        <v>535.58888888888919</v>
      </c>
      <c r="F258" s="22">
        <v>589.24444444444464</v>
      </c>
      <c r="G258" s="22">
        <v>268.44027777777791</v>
      </c>
      <c r="H258" s="22">
        <v>287.94375000000014</v>
      </c>
      <c r="I258" s="22">
        <v>1019.157944444445</v>
      </c>
      <c r="J258" s="22">
        <v>1293.8398333333341</v>
      </c>
      <c r="K258" s="22">
        <v>0</v>
      </c>
      <c r="L258" s="22">
        <v>0</v>
      </c>
      <c r="M258" s="22">
        <v>1961.4000740740748</v>
      </c>
      <c r="N258" s="22">
        <v>2301.6391401604556</v>
      </c>
    </row>
    <row r="259" spans="1:14" x14ac:dyDescent="0.2">
      <c r="B259" s="13" t="s">
        <v>266</v>
      </c>
      <c r="C259" s="22">
        <v>75.783333333333374</v>
      </c>
      <c r="D259" s="22">
        <v>99.902777777777828</v>
      </c>
      <c r="E259" s="22">
        <v>426.55555555555583</v>
      </c>
      <c r="F259" s="22">
        <v>497.84444444444466</v>
      </c>
      <c r="G259" s="22">
        <v>280.46111111111128</v>
      </c>
      <c r="H259" s="22">
        <v>232.98194444444459</v>
      </c>
      <c r="I259" s="22">
        <v>1134.4111111111117</v>
      </c>
      <c r="J259" s="22">
        <v>1474.36988888889</v>
      </c>
      <c r="K259" s="22">
        <v>0</v>
      </c>
      <c r="L259" s="22">
        <v>0</v>
      </c>
      <c r="M259" s="22">
        <v>1917.2111111111117</v>
      </c>
      <c r="N259" s="22">
        <v>2305.0990555555568</v>
      </c>
    </row>
    <row r="260" spans="1:14" x14ac:dyDescent="0.2">
      <c r="B260" s="13" t="s">
        <v>267</v>
      </c>
      <c r="C260" s="22">
        <v>135.50487987987995</v>
      </c>
      <c r="D260" s="22">
        <v>125.54861111111116</v>
      </c>
      <c r="E260" s="22">
        <v>803.73333333333369</v>
      </c>
      <c r="F260" s="22">
        <v>900.34444444444489</v>
      </c>
      <c r="G260" s="22">
        <v>449.04861111111131</v>
      </c>
      <c r="H260" s="22">
        <v>449.04861111118271</v>
      </c>
      <c r="I260" s="22">
        <v>1309.3227222222231</v>
      </c>
      <c r="J260" s="22">
        <v>1626.7862777777789</v>
      </c>
      <c r="K260" s="22">
        <v>0</v>
      </c>
      <c r="L260" s="22">
        <v>0</v>
      </c>
      <c r="M260" s="22">
        <v>2697.6095465465482</v>
      </c>
      <c r="N260" s="22">
        <v>3101.7279444445176</v>
      </c>
    </row>
    <row r="261" spans="1:14" x14ac:dyDescent="0.2">
      <c r="B261" s="13" t="s">
        <v>268</v>
      </c>
      <c r="C261" s="22">
        <v>134.31651651651657</v>
      </c>
      <c r="D261" s="22">
        <v>149.40332836575007</v>
      </c>
      <c r="E261" s="22">
        <v>566.93333333333362</v>
      </c>
      <c r="F261" s="22">
        <v>611.93055555555577</v>
      </c>
      <c r="G261" s="22">
        <v>230.03055555555568</v>
      </c>
      <c r="H261" s="22">
        <v>242.08611111111125</v>
      </c>
      <c r="I261" s="22">
        <v>950.68583333333379</v>
      </c>
      <c r="J261" s="22">
        <v>1114.4677777777786</v>
      </c>
      <c r="K261" s="22">
        <v>0</v>
      </c>
      <c r="L261" s="22">
        <v>0</v>
      </c>
      <c r="M261" s="22">
        <v>1881.9662387387398</v>
      </c>
      <c r="N261" s="22">
        <v>2117.8877728101957</v>
      </c>
    </row>
    <row r="262" spans="1:14" x14ac:dyDescent="0.2">
      <c r="B262" s="13" t="s">
        <v>269</v>
      </c>
      <c r="C262" s="22">
        <v>138.21296296296305</v>
      </c>
      <c r="D262" s="22">
        <v>130.61111238267674</v>
      </c>
      <c r="E262" s="22">
        <v>399.82222222222248</v>
      </c>
      <c r="F262" s="22">
        <v>459.58333333333354</v>
      </c>
      <c r="G262" s="22">
        <v>224.96111111111122</v>
      </c>
      <c r="H262" s="22">
        <v>243.15555555555568</v>
      </c>
      <c r="I262" s="22">
        <v>811.41488888888932</v>
      </c>
      <c r="J262" s="22">
        <v>849.53238888888927</v>
      </c>
      <c r="K262" s="22">
        <v>0</v>
      </c>
      <c r="L262" s="22">
        <v>0</v>
      </c>
      <c r="M262" s="22">
        <v>1574.4111851851858</v>
      </c>
      <c r="N262" s="22">
        <v>1682.8823901604553</v>
      </c>
    </row>
    <row r="263" spans="1:14" x14ac:dyDescent="0.2">
      <c r="B263" s="13" t="s">
        <v>270</v>
      </c>
      <c r="C263" s="22">
        <v>138.21296296296305</v>
      </c>
      <c r="D263" s="22">
        <v>130.61111238267674</v>
      </c>
      <c r="E263" s="22">
        <v>584.5500000000003</v>
      </c>
      <c r="F263" s="22">
        <v>622.48333333333369</v>
      </c>
      <c r="G263" s="22">
        <v>272.17633506944463</v>
      </c>
      <c r="H263" s="22">
        <v>305.91765451388909</v>
      </c>
      <c r="I263" s="22">
        <v>1028.2611111111116</v>
      </c>
      <c r="J263" s="22">
        <v>1028.2611111111116</v>
      </c>
      <c r="K263" s="22">
        <v>0</v>
      </c>
      <c r="L263" s="22">
        <v>0</v>
      </c>
      <c r="M263" s="22">
        <v>2023.2004091435192</v>
      </c>
      <c r="N263" s="22">
        <v>2087.2732113410111</v>
      </c>
    </row>
    <row r="264" spans="1:14" x14ac:dyDescent="0.2">
      <c r="B264" s="13" t="s">
        <v>271</v>
      </c>
      <c r="C264" s="22">
        <v>77.315365365365409</v>
      </c>
      <c r="D264" s="22">
        <v>84.838888380262816</v>
      </c>
      <c r="E264" s="22">
        <v>447.07777777777801</v>
      </c>
      <c r="F264" s="22">
        <v>486.42777777777798</v>
      </c>
      <c r="G264" s="22">
        <v>199.27604166666674</v>
      </c>
      <c r="H264" s="22">
        <v>215.21111111111122</v>
      </c>
      <c r="I264" s="22">
        <v>900.73100000000034</v>
      </c>
      <c r="J264" s="22">
        <v>1105.0536666666671</v>
      </c>
      <c r="K264" s="22">
        <v>0</v>
      </c>
      <c r="L264" s="22">
        <v>0</v>
      </c>
      <c r="M264" s="22">
        <v>1624.4001848098105</v>
      </c>
      <c r="N264" s="22">
        <v>1891.531443935819</v>
      </c>
    </row>
    <row r="265" spans="1:14" x14ac:dyDescent="0.2">
      <c r="B265" s="13" t="s">
        <v>272</v>
      </c>
      <c r="C265" s="22">
        <v>66.172000000000025</v>
      </c>
      <c r="D265" s="22">
        <v>86.569444444444471</v>
      </c>
      <c r="E265" s="22">
        <v>371.55555555555571</v>
      </c>
      <c r="F265" s="22">
        <v>416.38611111111135</v>
      </c>
      <c r="G265" s="22">
        <v>280.46111111111128</v>
      </c>
      <c r="H265" s="22">
        <v>232.98194444444459</v>
      </c>
      <c r="I265" s="22">
        <v>998.32466666666721</v>
      </c>
      <c r="J265" s="22">
        <v>1108.1416666666671</v>
      </c>
      <c r="K265" s="22">
        <v>0</v>
      </c>
      <c r="L265" s="22">
        <v>0</v>
      </c>
      <c r="M265" s="22">
        <v>1716.5133333333342</v>
      </c>
      <c r="N265" s="22">
        <v>1844.0791666666676</v>
      </c>
    </row>
    <row r="266" spans="1:14" x14ac:dyDescent="0.2">
      <c r="B266" s="13" t="s">
        <v>273</v>
      </c>
      <c r="C266" s="22">
        <v>105.92252252252257</v>
      </c>
      <c r="D266" s="22">
        <v>126.47221883138006</v>
      </c>
      <c r="E266" s="22">
        <v>344.7222222222224</v>
      </c>
      <c r="F266" s="22">
        <v>369.86111111111131</v>
      </c>
      <c r="G266" s="22">
        <v>280.46111111111128</v>
      </c>
      <c r="H266" s="22">
        <v>232.98194444444459</v>
      </c>
      <c r="I266" s="22">
        <v>1147.8889444444449</v>
      </c>
      <c r="J266" s="22">
        <v>1492.2760000000005</v>
      </c>
      <c r="K266" s="22">
        <v>0</v>
      </c>
      <c r="L266" s="22">
        <v>0</v>
      </c>
      <c r="M266" s="22">
        <v>1878.994800300301</v>
      </c>
      <c r="N266" s="22">
        <v>2221.5912743869362</v>
      </c>
    </row>
    <row r="267" spans="1:14" x14ac:dyDescent="0.2">
      <c r="B267" s="13"/>
      <c r="C267" s="13"/>
      <c r="D267" s="13"/>
      <c r="E267" s="13"/>
      <c r="F267" s="13"/>
      <c r="G267" s="22"/>
      <c r="H267" s="22"/>
      <c r="I267" s="13"/>
      <c r="J267" s="13"/>
      <c r="K267" s="13"/>
      <c r="L267" s="13"/>
      <c r="M267" s="22"/>
      <c r="N267" s="22"/>
    </row>
    <row r="268" spans="1:14" x14ac:dyDescent="0.2">
      <c r="A268" s="14" t="s">
        <v>274</v>
      </c>
      <c r="B268" s="13" t="s">
        <v>275</v>
      </c>
      <c r="C268" s="22">
        <v>155.3393393393394</v>
      </c>
      <c r="D268" s="22">
        <v>170.7111146714951</v>
      </c>
      <c r="E268" s="22">
        <v>524.4777777777781</v>
      </c>
      <c r="F268" s="22">
        <v>592.66111111111138</v>
      </c>
      <c r="G268" s="22">
        <v>382.65902777777796</v>
      </c>
      <c r="H268" s="22">
        <v>512.18333333333669</v>
      </c>
      <c r="I268" s="22">
        <v>1057.3933888888894</v>
      </c>
      <c r="J268" s="22">
        <v>1151.9633888888893</v>
      </c>
      <c r="K268" s="22">
        <v>0</v>
      </c>
      <c r="L268" s="22">
        <v>0</v>
      </c>
      <c r="M268" s="22">
        <v>2119.8695337837848</v>
      </c>
      <c r="N268" s="22">
        <v>2427.5189480048325</v>
      </c>
    </row>
    <row r="269" spans="1:14" x14ac:dyDescent="0.2">
      <c r="B269" s="13" t="s">
        <v>276</v>
      </c>
      <c r="C269" s="22">
        <v>90.570570570570624</v>
      </c>
      <c r="D269" s="22">
        <v>87.822220060560596</v>
      </c>
      <c r="E269" s="22">
        <v>512.97222222222251</v>
      </c>
      <c r="F269" s="22">
        <v>595.10555555555584</v>
      </c>
      <c r="G269" s="22">
        <v>449.04861111111131</v>
      </c>
      <c r="H269" s="22">
        <v>449.04861111123773</v>
      </c>
      <c r="I269" s="22">
        <v>1109.2138888888894</v>
      </c>
      <c r="J269" s="22">
        <v>1330.5956111111116</v>
      </c>
      <c r="K269" s="22">
        <v>0</v>
      </c>
      <c r="L269" s="22">
        <v>0</v>
      </c>
      <c r="M269" s="22">
        <v>2161.8052927927938</v>
      </c>
      <c r="N269" s="22">
        <v>2462.5719978384659</v>
      </c>
    </row>
    <row r="270" spans="1:14" x14ac:dyDescent="0.2">
      <c r="B270" s="13" t="s">
        <v>277</v>
      </c>
      <c r="C270" s="22">
        <v>150.23303303303311</v>
      </c>
      <c r="D270" s="22">
        <v>115.12573030259894</v>
      </c>
      <c r="E270" s="22">
        <v>417.62222222222243</v>
      </c>
      <c r="F270" s="22">
        <v>483.76666666666694</v>
      </c>
      <c r="G270" s="22">
        <v>216.57569444444457</v>
      </c>
      <c r="H270" s="22">
        <v>229.40312500000016</v>
      </c>
      <c r="I270" s="22">
        <v>951.03966666666736</v>
      </c>
      <c r="J270" s="22">
        <v>1045.3630555555562</v>
      </c>
      <c r="K270" s="22">
        <v>0</v>
      </c>
      <c r="L270" s="22">
        <v>0</v>
      </c>
      <c r="M270" s="22">
        <v>1735.470616366367</v>
      </c>
      <c r="N270" s="22">
        <v>1873.6585775248222</v>
      </c>
    </row>
    <row r="271" spans="1:14" x14ac:dyDescent="0.2">
      <c r="B271" s="13" t="s">
        <v>278</v>
      </c>
      <c r="C271" s="22">
        <v>101.39354354354357</v>
      </c>
      <c r="D271" s="22">
        <v>99.716663360595604</v>
      </c>
      <c r="E271" s="22">
        <v>465.57777777777801</v>
      </c>
      <c r="F271" s="22">
        <v>586.55555555555577</v>
      </c>
      <c r="G271" s="22">
        <v>262.77013888888899</v>
      </c>
      <c r="H271" s="22">
        <v>298.71805555555574</v>
      </c>
      <c r="I271" s="22">
        <v>866.02316666666718</v>
      </c>
      <c r="J271" s="22">
        <v>926.81816666666703</v>
      </c>
      <c r="K271" s="22">
        <v>0</v>
      </c>
      <c r="L271" s="22">
        <v>0</v>
      </c>
      <c r="M271" s="22">
        <v>1695.7646268768779</v>
      </c>
      <c r="N271" s="22">
        <v>1911.8084411383743</v>
      </c>
    </row>
    <row r="272" spans="1:14" x14ac:dyDescent="0.2">
      <c r="B272" s="13" t="s">
        <v>279</v>
      </c>
      <c r="C272" s="22">
        <v>157.46696696696702</v>
      </c>
      <c r="D272" s="22">
        <v>111.96666666666671</v>
      </c>
      <c r="E272" s="22">
        <v>644.33333333333371</v>
      </c>
      <c r="F272" s="22">
        <v>663.72222222222251</v>
      </c>
      <c r="G272" s="22">
        <v>449.04861111111131</v>
      </c>
      <c r="H272" s="22">
        <v>449.04861111126525</v>
      </c>
      <c r="I272" s="22">
        <v>1059.591444444445</v>
      </c>
      <c r="J272" s="22">
        <v>1349.5310555555563</v>
      </c>
      <c r="K272" s="22">
        <v>0</v>
      </c>
      <c r="L272" s="22">
        <v>0</v>
      </c>
      <c r="M272" s="22">
        <v>2310.440355855857</v>
      </c>
      <c r="N272" s="22">
        <v>2574.2685555557109</v>
      </c>
    </row>
    <row r="273" spans="1:15" x14ac:dyDescent="0.2">
      <c r="B273" s="13" t="s">
        <v>280</v>
      </c>
      <c r="C273" s="22">
        <v>132.75675675675683</v>
      </c>
      <c r="D273" s="22">
        <v>151.2694464789495</v>
      </c>
      <c r="E273" s="22">
        <v>612.53805555555584</v>
      </c>
      <c r="F273" s="22">
        <v>671.88238888888918</v>
      </c>
      <c r="G273" s="22">
        <v>449.04861111111131</v>
      </c>
      <c r="H273" s="22">
        <v>449.04861111129276</v>
      </c>
      <c r="I273" s="22">
        <v>1144.0075000000006</v>
      </c>
      <c r="J273" s="22">
        <v>1372.433722222223</v>
      </c>
      <c r="K273" s="22">
        <v>0</v>
      </c>
      <c r="L273" s="22">
        <v>0</v>
      </c>
      <c r="M273" s="22">
        <v>2338.3509234234248</v>
      </c>
      <c r="N273" s="22">
        <v>2644.6341687013546</v>
      </c>
    </row>
    <row r="274" spans="1:15" x14ac:dyDescent="0.2">
      <c r="B274" s="13" t="s">
        <v>281</v>
      </c>
      <c r="C274" s="22">
        <v>123.25961538461546</v>
      </c>
      <c r="D274" s="22">
        <v>129.92777294582783</v>
      </c>
      <c r="E274" s="22">
        <v>654.77777777777817</v>
      </c>
      <c r="F274" s="22">
        <v>769.13333333333367</v>
      </c>
      <c r="G274" s="22">
        <v>192.3555555555557</v>
      </c>
      <c r="H274" s="22">
        <v>212.05694444444455</v>
      </c>
      <c r="I274" s="22">
        <v>948.12322222222281</v>
      </c>
      <c r="J274" s="22">
        <v>1061.9717777777785</v>
      </c>
      <c r="K274" s="22">
        <v>0</v>
      </c>
      <c r="L274" s="22">
        <v>0</v>
      </c>
      <c r="M274" s="22">
        <v>1918.5161709401721</v>
      </c>
      <c r="N274" s="22">
        <v>2173.0898285013845</v>
      </c>
    </row>
    <row r="275" spans="1:15" x14ac:dyDescent="0.2">
      <c r="B275" s="13"/>
      <c r="C275" s="13"/>
      <c r="D275" s="13"/>
      <c r="E275" s="13"/>
      <c r="F275" s="13"/>
      <c r="G275" s="22"/>
      <c r="H275" s="22"/>
      <c r="I275" s="13"/>
      <c r="J275" s="13"/>
      <c r="K275" s="13"/>
      <c r="L275" s="13"/>
      <c r="M275" s="22"/>
      <c r="N275" s="22"/>
      <c r="O275" s="13"/>
    </row>
    <row r="276" spans="1:15" x14ac:dyDescent="0.2">
      <c r="A276" s="14" t="s">
        <v>282</v>
      </c>
      <c r="B276" s="13" t="s">
        <v>283</v>
      </c>
      <c r="C276" s="22">
        <v>90.999549549549613</v>
      </c>
      <c r="D276" s="22">
        <v>98.766666666666708</v>
      </c>
      <c r="E276" s="22">
        <v>489.32222222222248</v>
      </c>
      <c r="F276" s="22">
        <v>603.0500000000003</v>
      </c>
      <c r="G276" s="22">
        <v>449.04861111111131</v>
      </c>
      <c r="H276" s="22">
        <v>449.04861111115514</v>
      </c>
      <c r="I276" s="22">
        <v>1092.1226666666671</v>
      </c>
      <c r="J276" s="22">
        <v>1177.9004444444449</v>
      </c>
      <c r="K276" s="22">
        <v>0</v>
      </c>
      <c r="L276" s="22">
        <v>0</v>
      </c>
      <c r="M276" s="22">
        <v>2121.4930495495505</v>
      </c>
      <c r="N276" s="22">
        <v>2328.7657222222674</v>
      </c>
    </row>
    <row r="277" spans="1:15" x14ac:dyDescent="0.2">
      <c r="B277" s="13" t="s">
        <v>284</v>
      </c>
      <c r="C277" s="22">
        <v>152.96951951951959</v>
      </c>
      <c r="D277" s="22">
        <v>201.19444529215511</v>
      </c>
      <c r="E277" s="22">
        <v>506.41111111111132</v>
      </c>
      <c r="F277" s="22">
        <v>623.40000000000032</v>
      </c>
      <c r="G277" s="22">
        <v>382.65902777777796</v>
      </c>
      <c r="H277" s="22">
        <v>512.18333333333123</v>
      </c>
      <c r="I277" s="22">
        <v>1142.9352777777783</v>
      </c>
      <c r="J277" s="22">
        <v>1485.8212222222228</v>
      </c>
      <c r="K277" s="22">
        <v>0</v>
      </c>
      <c r="L277" s="22">
        <v>0</v>
      </c>
      <c r="M277" s="22">
        <v>2184.9749361861873</v>
      </c>
      <c r="N277" s="22">
        <v>2822.5990008477092</v>
      </c>
    </row>
    <row r="278" spans="1:15" x14ac:dyDescent="0.2">
      <c r="B278" s="13" t="s">
        <v>285</v>
      </c>
      <c r="C278" s="22">
        <v>179.71126126126137</v>
      </c>
      <c r="D278" s="22">
        <v>218.15000000000012</v>
      </c>
      <c r="E278" s="22">
        <v>683.28333333333364</v>
      </c>
      <c r="F278" s="22">
        <v>758.47222222222263</v>
      </c>
      <c r="G278" s="22">
        <v>256.12777777777796</v>
      </c>
      <c r="H278" s="22">
        <v>256.12777777777796</v>
      </c>
      <c r="I278" s="22">
        <v>954.99616666666714</v>
      </c>
      <c r="J278" s="22">
        <v>1044.0013333333338</v>
      </c>
      <c r="K278" s="22">
        <v>0</v>
      </c>
      <c r="L278" s="22">
        <v>0</v>
      </c>
      <c r="M278" s="22">
        <v>2074.1185390390406</v>
      </c>
      <c r="N278" s="22">
        <v>2276.7513333333345</v>
      </c>
    </row>
    <row r="279" spans="1:15" x14ac:dyDescent="0.2">
      <c r="B279" s="13" t="s">
        <v>286</v>
      </c>
      <c r="C279" s="22">
        <v>171.27102102102108</v>
      </c>
      <c r="D279" s="22">
        <v>150.71111255221896</v>
      </c>
      <c r="E279" s="22">
        <v>620.99444444444475</v>
      </c>
      <c r="F279" s="22">
        <v>667.22222222222251</v>
      </c>
      <c r="G279" s="22">
        <v>449.04861111111131</v>
      </c>
      <c r="H279" s="22">
        <v>449.04861111121016</v>
      </c>
      <c r="I279" s="22">
        <v>977.21261111111153</v>
      </c>
      <c r="J279" s="22">
        <v>1123.3565000000006</v>
      </c>
      <c r="K279" s="22">
        <v>0</v>
      </c>
      <c r="L279" s="22">
        <v>0</v>
      </c>
      <c r="M279" s="22">
        <v>2218.5266876876885</v>
      </c>
      <c r="N279" s="22">
        <v>2390.3384458856522</v>
      </c>
    </row>
    <row r="280" spans="1:15" x14ac:dyDescent="0.2">
      <c r="B280" s="13" t="s">
        <v>287</v>
      </c>
      <c r="C280" s="22">
        <v>206.16630824372771</v>
      </c>
      <c r="D280" s="22">
        <v>218.3555555555557</v>
      </c>
      <c r="E280" s="22">
        <v>658.3388888888893</v>
      </c>
      <c r="F280" s="22">
        <v>801.70000000000039</v>
      </c>
      <c r="G280" s="22">
        <v>256.12777777777796</v>
      </c>
      <c r="H280" s="22">
        <v>256.12777777777796</v>
      </c>
      <c r="I280" s="22">
        <v>954.99616666666714</v>
      </c>
      <c r="J280" s="22">
        <v>1044.0013333333338</v>
      </c>
      <c r="K280" s="22">
        <v>0</v>
      </c>
      <c r="L280" s="22">
        <v>0</v>
      </c>
      <c r="M280" s="22">
        <v>2075.629141577062</v>
      </c>
      <c r="N280" s="22">
        <v>2320.1846666666679</v>
      </c>
    </row>
    <row r="281" spans="1:15" x14ac:dyDescent="0.2">
      <c r="B281" s="13" t="s">
        <v>288</v>
      </c>
      <c r="C281" s="22">
        <v>97.335585585585633</v>
      </c>
      <c r="D281" s="22">
        <v>168.80555682712119</v>
      </c>
      <c r="E281" s="22">
        <v>441.66666666666691</v>
      </c>
      <c r="F281" s="22">
        <v>534.50000000000023</v>
      </c>
      <c r="G281" s="22">
        <v>430.11818118686892</v>
      </c>
      <c r="H281" s="22">
        <v>440.46957007575776</v>
      </c>
      <c r="I281" s="22">
        <v>978.68155555555597</v>
      </c>
      <c r="J281" s="22">
        <v>1129.4788888888895</v>
      </c>
      <c r="K281" s="22">
        <v>0</v>
      </c>
      <c r="L281" s="22">
        <v>0</v>
      </c>
      <c r="M281" s="22">
        <v>1947.8019889946775</v>
      </c>
      <c r="N281" s="22">
        <v>2273.2540157917688</v>
      </c>
    </row>
    <row r="282" spans="1:15" x14ac:dyDescent="0.2">
      <c r="B282" s="13" t="s">
        <v>289</v>
      </c>
      <c r="C282" s="22">
        <v>87.077927927927973</v>
      </c>
      <c r="D282" s="22">
        <v>152.77777777777786</v>
      </c>
      <c r="E282" s="22">
        <v>544.3333333333336</v>
      </c>
      <c r="F282" s="22">
        <v>544.3333333333336</v>
      </c>
      <c r="G282" s="22">
        <v>382.65902777777796</v>
      </c>
      <c r="H282" s="22">
        <v>512.18333333333396</v>
      </c>
      <c r="I282" s="22">
        <v>1179.2621666666671</v>
      </c>
      <c r="J282" s="22">
        <v>1313.1505555555561</v>
      </c>
      <c r="K282" s="22">
        <v>0</v>
      </c>
      <c r="L282" s="22">
        <v>0</v>
      </c>
      <c r="M282" s="22">
        <v>2193.3324557057067</v>
      </c>
      <c r="N282" s="22">
        <v>2522.4450000000015</v>
      </c>
    </row>
    <row r="283" spans="1:15" x14ac:dyDescent="0.2">
      <c r="B283" s="13" t="s">
        <v>290</v>
      </c>
      <c r="C283" s="22">
        <v>151.73213213213222</v>
      </c>
      <c r="D283" s="22">
        <v>121.93333307902007</v>
      </c>
      <c r="E283" s="22">
        <v>364.82222222222248</v>
      </c>
      <c r="F283" s="22">
        <v>412.57777777777795</v>
      </c>
      <c r="G283" s="22">
        <v>256.12777777777796</v>
      </c>
      <c r="H283" s="22">
        <v>256.12777777777796</v>
      </c>
      <c r="I283" s="22">
        <v>914.78783333333377</v>
      </c>
      <c r="J283" s="22">
        <v>997.09161111111155</v>
      </c>
      <c r="K283" s="22">
        <v>0</v>
      </c>
      <c r="L283" s="22">
        <v>0</v>
      </c>
      <c r="M283" s="22">
        <v>1687.4699654654662</v>
      </c>
      <c r="N283" s="22">
        <v>1787.7304997456877</v>
      </c>
    </row>
    <row r="284" spans="1:15" x14ac:dyDescent="0.2">
      <c r="B284" s="13"/>
      <c r="C284" s="13"/>
      <c r="D284" s="13"/>
      <c r="E284" s="13"/>
      <c r="F284" s="13"/>
      <c r="G284" s="22"/>
      <c r="H284" s="22"/>
      <c r="I284" s="13"/>
      <c r="J284" s="13"/>
      <c r="K284" s="13"/>
      <c r="L284" s="13"/>
      <c r="M284" s="22"/>
      <c r="N284" s="22"/>
      <c r="O284" s="13"/>
    </row>
    <row r="285" spans="1:15" x14ac:dyDescent="0.2">
      <c r="A285" s="14" t="s">
        <v>291</v>
      </c>
      <c r="B285" s="13" t="s">
        <v>292</v>
      </c>
      <c r="C285" s="22">
        <v>136.16111111111118</v>
      </c>
      <c r="D285" s="22">
        <v>143.27799479166674</v>
      </c>
      <c r="E285" s="22">
        <v>513.52777777777806</v>
      </c>
      <c r="F285" s="22">
        <v>592.19444444444468</v>
      </c>
      <c r="G285" s="22">
        <v>274.94722222222236</v>
      </c>
      <c r="H285" s="22">
        <v>307.51666666666682</v>
      </c>
      <c r="I285" s="22">
        <v>1167.3926666666671</v>
      </c>
      <c r="J285" s="22">
        <v>1528.388444444445</v>
      </c>
      <c r="K285" s="22">
        <v>0</v>
      </c>
      <c r="L285" s="22">
        <v>0</v>
      </c>
      <c r="M285" s="22">
        <v>2092.0287777777789</v>
      </c>
      <c r="N285" s="22">
        <v>2571.3775503472234</v>
      </c>
    </row>
    <row r="286" spans="1:15" x14ac:dyDescent="0.2">
      <c r="B286" s="13" t="s">
        <v>293</v>
      </c>
      <c r="C286" s="22">
        <v>175.49811218985985</v>
      </c>
      <c r="D286" s="22">
        <v>242.8166666666668</v>
      </c>
      <c r="E286" s="22">
        <v>472.17777777777809</v>
      </c>
      <c r="F286" s="22">
        <v>549.27777777777806</v>
      </c>
      <c r="G286" s="22">
        <v>274.94722222222236</v>
      </c>
      <c r="H286" s="22">
        <v>307.51666666666682</v>
      </c>
      <c r="I286" s="22">
        <v>1038.4793888888894</v>
      </c>
      <c r="J286" s="22">
        <v>1122.3486111111117</v>
      </c>
      <c r="K286" s="22">
        <v>0</v>
      </c>
      <c r="L286" s="22">
        <v>0</v>
      </c>
      <c r="M286" s="22">
        <v>1961.1025010787498</v>
      </c>
      <c r="N286" s="22">
        <v>2221.9597222222233</v>
      </c>
    </row>
    <row r="287" spans="1:15" x14ac:dyDescent="0.2">
      <c r="B287" s="13" t="s">
        <v>294</v>
      </c>
      <c r="C287" s="22">
        <v>102.86944444444451</v>
      </c>
      <c r="D287" s="22">
        <v>128.77711190117728</v>
      </c>
      <c r="E287" s="22">
        <v>566.97222222222251</v>
      </c>
      <c r="F287" s="22">
        <v>576.38888888888914</v>
      </c>
      <c r="G287" s="22">
        <v>264.85000000000014</v>
      </c>
      <c r="H287" s="22">
        <v>274.01666666666682</v>
      </c>
      <c r="I287" s="22">
        <v>931.38583333333372</v>
      </c>
      <c r="J287" s="22">
        <v>978.14544444444493</v>
      </c>
      <c r="K287" s="22">
        <v>0</v>
      </c>
      <c r="L287" s="22">
        <v>0</v>
      </c>
      <c r="M287" s="22">
        <v>1866.077500000001</v>
      </c>
      <c r="N287" s="22">
        <v>1957.3281119011783</v>
      </c>
    </row>
    <row r="288" spans="1:15" x14ac:dyDescent="0.2">
      <c r="B288" s="13" t="s">
        <v>295</v>
      </c>
      <c r="C288" s="22">
        <v>111.71621621621627</v>
      </c>
      <c r="D288" s="22">
        <v>129.22222222222231</v>
      </c>
      <c r="E288" s="22">
        <v>457.50000000000023</v>
      </c>
      <c r="F288" s="22">
        <v>549.44444444444468</v>
      </c>
      <c r="G288" s="22">
        <v>274.94722222222236</v>
      </c>
      <c r="H288" s="22">
        <v>307.51666666666682</v>
      </c>
      <c r="I288" s="22">
        <v>933.63750000000061</v>
      </c>
      <c r="J288" s="22">
        <v>978.14544444444493</v>
      </c>
      <c r="K288" s="22">
        <v>0</v>
      </c>
      <c r="L288" s="22">
        <v>0</v>
      </c>
      <c r="M288" s="22">
        <v>1777.8009384384395</v>
      </c>
      <c r="N288" s="22">
        <v>1964.3287777777787</v>
      </c>
    </row>
    <row r="289" spans="1:16" x14ac:dyDescent="0.2">
      <c r="B289" s="13" t="s">
        <v>296</v>
      </c>
      <c r="C289" s="22">
        <v>123.10606060606068</v>
      </c>
      <c r="D289" s="22">
        <v>162.22222646077509</v>
      </c>
      <c r="E289" s="22">
        <v>565.8333333333336</v>
      </c>
      <c r="F289" s="22">
        <v>596.22222222222251</v>
      </c>
      <c r="G289" s="22">
        <v>264.85000000000014</v>
      </c>
      <c r="H289" s="22">
        <v>274.01666666666682</v>
      </c>
      <c r="I289" s="22">
        <v>936.72550000000047</v>
      </c>
      <c r="J289" s="22">
        <v>977.29838888888924</v>
      </c>
      <c r="K289" s="22">
        <v>0</v>
      </c>
      <c r="L289" s="22">
        <v>0</v>
      </c>
      <c r="M289" s="22">
        <v>1890.5148939393948</v>
      </c>
      <c r="N289" s="22">
        <v>2009.7595042385537</v>
      </c>
    </row>
    <row r="290" spans="1:16" x14ac:dyDescent="0.2">
      <c r="B290" s="13" t="s">
        <v>297</v>
      </c>
      <c r="C290" s="22">
        <v>132.82222222222228</v>
      </c>
      <c r="D290" s="22">
        <v>148.57511520385728</v>
      </c>
      <c r="E290" s="22">
        <v>467.23333333333358</v>
      </c>
      <c r="F290" s="22">
        <v>467.23333333333358</v>
      </c>
      <c r="G290" s="22">
        <v>264.85000000000014</v>
      </c>
      <c r="H290" s="22">
        <v>274.01666666666682</v>
      </c>
      <c r="I290" s="22">
        <v>891.83155555555595</v>
      </c>
      <c r="J290" s="22">
        <v>934.98850000000039</v>
      </c>
      <c r="K290" s="22">
        <v>0</v>
      </c>
      <c r="L290" s="22">
        <v>0</v>
      </c>
      <c r="M290" s="22">
        <v>1756.7371111111117</v>
      </c>
      <c r="N290" s="22">
        <v>1824.813615203858</v>
      </c>
    </row>
    <row r="291" spans="1:16" x14ac:dyDescent="0.2">
      <c r="B291" s="13" t="s">
        <v>298</v>
      </c>
      <c r="C291" s="22">
        <v>161.98100600600608</v>
      </c>
      <c r="D291" s="22">
        <v>209.7361111111112</v>
      </c>
      <c r="E291" s="22">
        <v>589.98888888888916</v>
      </c>
      <c r="F291" s="22">
        <v>649.20000000000027</v>
      </c>
      <c r="G291" s="22">
        <v>274.94722222222236</v>
      </c>
      <c r="H291" s="22">
        <v>307.51666666666682</v>
      </c>
      <c r="I291" s="22">
        <v>925.09188888888946</v>
      </c>
      <c r="J291" s="22">
        <v>969.34250000000054</v>
      </c>
      <c r="K291" s="22">
        <v>0</v>
      </c>
      <c r="L291" s="22">
        <v>0</v>
      </c>
      <c r="M291" s="22">
        <v>1952.0090060060072</v>
      </c>
      <c r="N291" s="22">
        <v>2135.7952777777787</v>
      </c>
    </row>
    <row r="292" spans="1:16" x14ac:dyDescent="0.2">
      <c r="B292" s="13" t="s">
        <v>299</v>
      </c>
      <c r="C292" s="22">
        <v>159.48573573573583</v>
      </c>
      <c r="D292" s="22">
        <v>165.2361111111112</v>
      </c>
      <c r="E292" s="22">
        <v>306.47222222222234</v>
      </c>
      <c r="F292" s="22">
        <v>306.47222222222234</v>
      </c>
      <c r="G292" s="22">
        <v>274.94722222222236</v>
      </c>
      <c r="H292" s="22">
        <v>307.51666666666682</v>
      </c>
      <c r="I292" s="22">
        <v>847.055555555556</v>
      </c>
      <c r="J292" s="22">
        <v>889.94444444444491</v>
      </c>
      <c r="K292" s="22">
        <v>0</v>
      </c>
      <c r="L292" s="22">
        <v>0</v>
      </c>
      <c r="M292" s="22">
        <v>1587.9607357357365</v>
      </c>
      <c r="N292" s="22">
        <v>1669.1694444444449</v>
      </c>
    </row>
    <row r="293" spans="1:16" x14ac:dyDescent="0.2">
      <c r="B293" s="13" t="s">
        <v>300</v>
      </c>
      <c r="C293" s="22">
        <v>132.3033333333334</v>
      </c>
      <c r="D293" s="22">
        <v>253.88888888888903</v>
      </c>
      <c r="E293" s="22">
        <v>570.67777777777803</v>
      </c>
      <c r="F293" s="22">
        <v>626.71111111111145</v>
      </c>
      <c r="G293" s="22">
        <v>449.04861111111131</v>
      </c>
      <c r="H293" s="22">
        <v>449.04861111112774</v>
      </c>
      <c r="I293" s="22">
        <v>1233.0662777777784</v>
      </c>
      <c r="J293" s="22">
        <v>1461.160111111112</v>
      </c>
      <c r="K293" s="22">
        <v>0</v>
      </c>
      <c r="L293" s="22">
        <v>0</v>
      </c>
      <c r="M293" s="22">
        <v>2385.0960000000009</v>
      </c>
      <c r="N293" s="22">
        <v>2790.8087222222402</v>
      </c>
    </row>
    <row r="294" spans="1:16" x14ac:dyDescent="0.2">
      <c r="B294" s="13" t="s">
        <v>301</v>
      </c>
      <c r="C294" s="22">
        <v>146.6004504504505</v>
      </c>
      <c r="D294" s="22">
        <v>159.50555555555562</v>
      </c>
      <c r="E294" s="22">
        <v>320.69777777777796</v>
      </c>
      <c r="F294" s="22">
        <v>352.76610605555567</v>
      </c>
      <c r="G294" s="22">
        <v>274.94722222222236</v>
      </c>
      <c r="H294" s="22">
        <v>307.51666666666682</v>
      </c>
      <c r="I294" s="22">
        <v>1141.9166666666672</v>
      </c>
      <c r="J294" s="22">
        <v>1507.3514444444452</v>
      </c>
      <c r="K294" s="22">
        <v>0</v>
      </c>
      <c r="L294" s="22">
        <v>0</v>
      </c>
      <c r="M294" s="22">
        <v>1884.1621171171182</v>
      </c>
      <c r="N294" s="22">
        <v>2327.1397727222234</v>
      </c>
    </row>
    <row r="295" spans="1:16" x14ac:dyDescent="0.2">
      <c r="B295" s="13" t="s">
        <v>302</v>
      </c>
      <c r="C295" s="22">
        <v>126.49444444444451</v>
      </c>
      <c r="D295" s="22">
        <v>167.56944656372065</v>
      </c>
      <c r="E295" s="22">
        <v>572.95555555555586</v>
      </c>
      <c r="F295" s="22">
        <v>595.8722222222226</v>
      </c>
      <c r="G295" s="22">
        <v>274.94722222222236</v>
      </c>
      <c r="H295" s="22">
        <v>307.51666666666682</v>
      </c>
      <c r="I295" s="22">
        <v>1179.1978333333338</v>
      </c>
      <c r="J295" s="22">
        <v>1533.3635555555566</v>
      </c>
      <c r="K295" s="22">
        <v>0</v>
      </c>
      <c r="L295" s="22">
        <v>0</v>
      </c>
      <c r="M295" s="22">
        <v>2153.5950555555569</v>
      </c>
      <c r="N295" s="22">
        <v>2604.3218910081664</v>
      </c>
    </row>
    <row r="296" spans="1:16" x14ac:dyDescent="0.2">
      <c r="B296" s="13" t="s">
        <v>303</v>
      </c>
      <c r="C296" s="22">
        <v>152.27474747474756</v>
      </c>
      <c r="D296" s="22">
        <v>243.722216288249</v>
      </c>
      <c r="E296" s="22">
        <v>646.55555555555588</v>
      </c>
      <c r="F296" s="22">
        <v>646.55555555555588</v>
      </c>
      <c r="G296" s="22">
        <v>302.31076388888903</v>
      </c>
      <c r="H296" s="22">
        <v>316.06076388888903</v>
      </c>
      <c r="I296" s="22">
        <v>1049.5277777777781</v>
      </c>
      <c r="J296" s="22">
        <v>1290.7777777777783</v>
      </c>
      <c r="K296" s="22">
        <v>0</v>
      </c>
      <c r="L296" s="22">
        <v>0</v>
      </c>
      <c r="M296" s="22">
        <v>2150.6688446969706</v>
      </c>
      <c r="N296" s="22">
        <v>2497.1163135104721</v>
      </c>
    </row>
    <row r="297" spans="1:16" x14ac:dyDescent="0.2">
      <c r="B297" s="13" t="s">
        <v>304</v>
      </c>
      <c r="C297" s="22">
        <v>127.42777777777785</v>
      </c>
      <c r="D297" s="22">
        <v>142.24756028917116</v>
      </c>
      <c r="E297" s="22">
        <v>467.72777777777804</v>
      </c>
      <c r="F297" s="22">
        <v>514.71111111111134</v>
      </c>
      <c r="G297" s="22">
        <v>161.14513888888899</v>
      </c>
      <c r="H297" s="22">
        <v>172.82916666666679</v>
      </c>
      <c r="I297" s="22">
        <v>920.13822222222279</v>
      </c>
      <c r="J297" s="22">
        <v>993.97144444444484</v>
      </c>
      <c r="K297" s="22">
        <v>0</v>
      </c>
      <c r="L297" s="22">
        <v>0</v>
      </c>
      <c r="M297" s="22">
        <v>1676.4389166666676</v>
      </c>
      <c r="N297" s="22">
        <v>1823.7592825113941</v>
      </c>
    </row>
    <row r="298" spans="1:16" x14ac:dyDescent="0.2">
      <c r="B298" s="13" t="s">
        <v>305</v>
      </c>
      <c r="C298" s="22">
        <v>151.32552552552562</v>
      </c>
      <c r="D298" s="22">
        <v>202.38942040337454</v>
      </c>
      <c r="E298" s="22">
        <v>372.92777777777792</v>
      </c>
      <c r="F298" s="22">
        <v>417.61111111111131</v>
      </c>
      <c r="G298" s="22">
        <v>264.85000000000014</v>
      </c>
      <c r="H298" s="22">
        <v>274.01666666666682</v>
      </c>
      <c r="I298" s="22">
        <v>895.47711111111164</v>
      </c>
      <c r="J298" s="22">
        <v>939.29883333333385</v>
      </c>
      <c r="K298" s="22">
        <v>0</v>
      </c>
      <c r="L298" s="22">
        <v>0</v>
      </c>
      <c r="M298" s="22">
        <v>1684.5804144144151</v>
      </c>
      <c r="N298" s="22">
        <v>1833.3160315144862</v>
      </c>
    </row>
    <row r="299" spans="1:16" x14ac:dyDescent="0.2">
      <c r="B299" s="13" t="s">
        <v>306</v>
      </c>
      <c r="C299" s="22">
        <v>130.77777777777786</v>
      </c>
      <c r="D299" s="22">
        <v>201.14444444444459</v>
      </c>
      <c r="E299" s="22">
        <v>487.5347222222224</v>
      </c>
      <c r="F299" s="22">
        <v>564.27777777777806</v>
      </c>
      <c r="G299" s="22">
        <v>264.85000000000014</v>
      </c>
      <c r="H299" s="22">
        <v>274.01666666666682</v>
      </c>
      <c r="I299" s="22">
        <v>894.59788888888932</v>
      </c>
      <c r="J299" s="22">
        <v>934.98850000000039</v>
      </c>
      <c r="K299" s="22">
        <v>0</v>
      </c>
      <c r="L299" s="22">
        <v>0</v>
      </c>
      <c r="M299" s="22">
        <v>1777.7603888888896</v>
      </c>
      <c r="N299" s="22">
        <v>1974.4273888888899</v>
      </c>
    </row>
    <row r="300" spans="1:16" x14ac:dyDescent="0.2">
      <c r="B300" s="13"/>
      <c r="C300" s="13"/>
      <c r="D300" s="13"/>
      <c r="E300" s="13"/>
      <c r="F300" s="13"/>
      <c r="G300" s="22"/>
      <c r="H300" s="22"/>
      <c r="I300" s="13"/>
      <c r="J300" s="13"/>
      <c r="K300" s="13"/>
      <c r="L300" s="13"/>
      <c r="M300" s="22"/>
      <c r="N300" s="22"/>
      <c r="O300" s="13"/>
      <c r="P300" s="13"/>
    </row>
    <row r="301" spans="1:16" x14ac:dyDescent="0.2">
      <c r="A301" s="14" t="s">
        <v>307</v>
      </c>
      <c r="B301" s="13" t="s">
        <v>308</v>
      </c>
      <c r="C301" s="22">
        <v>128.00000000000006</v>
      </c>
      <c r="D301" s="22">
        <v>128.00000508626286</v>
      </c>
      <c r="E301" s="22">
        <v>389.27222222222241</v>
      </c>
      <c r="F301" s="22">
        <v>404.81666666666689</v>
      </c>
      <c r="G301" s="22">
        <v>274.94722222222236</v>
      </c>
      <c r="H301" s="22">
        <v>307.51666666666682</v>
      </c>
      <c r="I301" s="22">
        <v>953.8917777777782</v>
      </c>
      <c r="J301" s="22">
        <v>1097.8161666666672</v>
      </c>
      <c r="K301" s="22">
        <v>0</v>
      </c>
      <c r="L301" s="22">
        <v>0</v>
      </c>
      <c r="M301" s="22">
        <v>1746.111222222223</v>
      </c>
      <c r="N301" s="22">
        <v>1938.1495050862641</v>
      </c>
    </row>
    <row r="302" spans="1:16" x14ac:dyDescent="0.2">
      <c r="B302" s="13" t="s">
        <v>309</v>
      </c>
      <c r="C302" s="22">
        <v>122.95614035087725</v>
      </c>
      <c r="D302" s="22">
        <v>126.94444444444451</v>
      </c>
      <c r="E302" s="22">
        <v>427.22222222222246</v>
      </c>
      <c r="F302" s="22">
        <v>442.55555555555571</v>
      </c>
      <c r="G302" s="22">
        <v>274.94722222222236</v>
      </c>
      <c r="H302" s="22">
        <v>307.51666666666682</v>
      </c>
      <c r="I302" s="22">
        <v>1005.2083333333338</v>
      </c>
      <c r="J302" s="22">
        <v>1152.6388888888894</v>
      </c>
      <c r="K302" s="22">
        <v>0</v>
      </c>
      <c r="L302" s="22">
        <v>0</v>
      </c>
      <c r="M302" s="22">
        <v>1830.3339181286558</v>
      </c>
      <c r="N302" s="22">
        <v>2029.6555555555562</v>
      </c>
    </row>
    <row r="303" spans="1:16" x14ac:dyDescent="0.2">
      <c r="B303" s="13" t="s">
        <v>310</v>
      </c>
      <c r="C303" s="22">
        <v>151.27693602693611</v>
      </c>
      <c r="D303" s="22">
        <v>201.26111772325285</v>
      </c>
      <c r="E303" s="22">
        <v>450.02222222222252</v>
      </c>
      <c r="F303" s="22">
        <v>473.12222222222249</v>
      </c>
      <c r="G303" s="22">
        <v>274.94722222222236</v>
      </c>
      <c r="H303" s="22">
        <v>307.51666666666682</v>
      </c>
      <c r="I303" s="22">
        <v>1090.4053240740748</v>
      </c>
      <c r="J303" s="22">
        <v>1134.4968888888893</v>
      </c>
      <c r="K303" s="22">
        <v>0</v>
      </c>
      <c r="L303" s="22">
        <v>0</v>
      </c>
      <c r="M303" s="22">
        <v>1966.6517045454557</v>
      </c>
      <c r="N303" s="22">
        <v>2116.3968955010314</v>
      </c>
    </row>
    <row r="304" spans="1:16" x14ac:dyDescent="0.2">
      <c r="B304" s="13" t="s">
        <v>311</v>
      </c>
      <c r="C304" s="22">
        <v>113.40286195286201</v>
      </c>
      <c r="D304" s="22">
        <v>118.32638846503396</v>
      </c>
      <c r="E304" s="22">
        <v>406.00000000000023</v>
      </c>
      <c r="F304" s="22">
        <v>497.98611111111137</v>
      </c>
      <c r="G304" s="22">
        <v>274.94722222222236</v>
      </c>
      <c r="H304" s="22">
        <v>307.51666666666682</v>
      </c>
      <c r="I304" s="22">
        <v>1072.2222222222229</v>
      </c>
      <c r="J304" s="22">
        <v>1263.881944444445</v>
      </c>
      <c r="K304" s="22">
        <v>0</v>
      </c>
      <c r="L304" s="22">
        <v>0</v>
      </c>
      <c r="M304" s="22">
        <v>1866.5723063973073</v>
      </c>
      <c r="N304" s="22">
        <v>2187.7111106872576</v>
      </c>
    </row>
    <row r="305" spans="2:14" x14ac:dyDescent="0.2">
      <c r="B305" s="13" t="s">
        <v>312</v>
      </c>
      <c r="C305" s="22">
        <v>153.07545045045052</v>
      </c>
      <c r="D305" s="22">
        <v>162.24722332424619</v>
      </c>
      <c r="E305" s="22">
        <v>492.80555555555583</v>
      </c>
      <c r="F305" s="22">
        <v>517.50000000000034</v>
      </c>
      <c r="G305" s="22">
        <v>274.94722222222236</v>
      </c>
      <c r="H305" s="22">
        <v>307.51666666666682</v>
      </c>
      <c r="I305" s="22">
        <v>1148.6931111111114</v>
      </c>
      <c r="J305" s="22">
        <v>1568.4895555555565</v>
      </c>
      <c r="K305" s="22">
        <v>0</v>
      </c>
      <c r="L305" s="22">
        <v>0</v>
      </c>
      <c r="M305" s="22">
        <v>2069.5213393393401</v>
      </c>
      <c r="N305" s="22">
        <v>2555.7534455464697</v>
      </c>
    </row>
    <row r="306" spans="2:14" x14ac:dyDescent="0.2">
      <c r="B306" s="13" t="s">
        <v>313</v>
      </c>
      <c r="C306" s="22">
        <v>101.27268518518525</v>
      </c>
      <c r="D306" s="22">
        <v>80.60000207689059</v>
      </c>
      <c r="E306" s="22">
        <v>360.08888888888913</v>
      </c>
      <c r="F306" s="22">
        <v>456.14444444444462</v>
      </c>
      <c r="G306" s="22">
        <v>273.32222222222236</v>
      </c>
      <c r="H306" s="22">
        <v>273.32222222222236</v>
      </c>
      <c r="I306" s="22">
        <v>991.88888888888926</v>
      </c>
      <c r="J306" s="22">
        <v>1058.9027777777783</v>
      </c>
      <c r="K306" s="22">
        <v>0</v>
      </c>
      <c r="L306" s="22">
        <v>0</v>
      </c>
      <c r="M306" s="22">
        <v>1726.5726851851862</v>
      </c>
      <c r="N306" s="22">
        <v>1868.9694465213358</v>
      </c>
    </row>
    <row r="307" spans="2:14" x14ac:dyDescent="0.2">
      <c r="B307" s="13" t="s">
        <v>314</v>
      </c>
      <c r="C307" s="22">
        <v>135.78678678678685</v>
      </c>
      <c r="D307" s="22">
        <v>177.793888888889</v>
      </c>
      <c r="E307" s="22">
        <v>503.9938888888891</v>
      </c>
      <c r="F307" s="22">
        <v>591.86944444444475</v>
      </c>
      <c r="G307" s="22">
        <v>274.94722222222236</v>
      </c>
      <c r="H307" s="22">
        <v>307.51666666666682</v>
      </c>
      <c r="I307" s="22">
        <v>1095.1141666666672</v>
      </c>
      <c r="J307" s="22">
        <v>1242.8020555555561</v>
      </c>
      <c r="K307" s="22">
        <v>0</v>
      </c>
      <c r="L307" s="22">
        <v>0</v>
      </c>
      <c r="M307" s="22">
        <v>2009.8420645645658</v>
      </c>
      <c r="N307" s="22">
        <v>2319.9820555555566</v>
      </c>
    </row>
    <row r="308" spans="2:14" x14ac:dyDescent="0.2">
      <c r="B308" s="13" t="s">
        <v>315</v>
      </c>
      <c r="C308" s="22">
        <v>160.86148648648657</v>
      </c>
      <c r="D308" s="22">
        <v>159.70000161065008</v>
      </c>
      <c r="E308" s="22">
        <v>483.4555555555558</v>
      </c>
      <c r="F308" s="22">
        <v>497.96444444444472</v>
      </c>
      <c r="G308" s="22">
        <v>274.94722222222236</v>
      </c>
      <c r="H308" s="22">
        <v>307.51666666666682</v>
      </c>
      <c r="I308" s="22">
        <v>1206.4001111111118</v>
      </c>
      <c r="J308" s="22">
        <v>1321.3530555555562</v>
      </c>
      <c r="K308" s="22">
        <v>0</v>
      </c>
      <c r="L308" s="22">
        <v>0</v>
      </c>
      <c r="M308" s="22">
        <v>2125.6643753753765</v>
      </c>
      <c r="N308" s="22">
        <v>2286.5341682773178</v>
      </c>
    </row>
    <row r="309" spans="2:14" x14ac:dyDescent="0.2">
      <c r="B309" s="13" t="s">
        <v>316</v>
      </c>
      <c r="C309" s="22">
        <v>148.67852852852857</v>
      </c>
      <c r="D309" s="22">
        <v>156.48888481987839</v>
      </c>
      <c r="E309" s="22">
        <v>429.48333333333358</v>
      </c>
      <c r="F309" s="22">
        <v>455.25000000000017</v>
      </c>
      <c r="G309" s="22">
        <v>274.94722222222236</v>
      </c>
      <c r="H309" s="22">
        <v>307.51666666666682</v>
      </c>
      <c r="I309" s="22">
        <v>1073.4418750000004</v>
      </c>
      <c r="J309" s="22">
        <v>1234.453912037038</v>
      </c>
      <c r="K309" s="22">
        <v>0</v>
      </c>
      <c r="L309" s="22">
        <v>0</v>
      </c>
      <c r="M309" s="22">
        <v>1926.5509590840848</v>
      </c>
      <c r="N309" s="22">
        <v>2153.7094635235831</v>
      </c>
    </row>
    <row r="310" spans="2:14" x14ac:dyDescent="0.2">
      <c r="B310" s="13" t="s">
        <v>317</v>
      </c>
      <c r="C310" s="22">
        <v>114.25376344086028</v>
      </c>
      <c r="D310" s="22">
        <v>98.277780744764485</v>
      </c>
      <c r="E310" s="22">
        <v>486.96111111111139</v>
      </c>
      <c r="F310" s="22">
        <v>584.35555555555584</v>
      </c>
      <c r="G310" s="22">
        <v>174.23888888888897</v>
      </c>
      <c r="H310" s="22">
        <v>190.18333333333342</v>
      </c>
      <c r="I310" s="22">
        <v>678.24488888888914</v>
      </c>
      <c r="J310" s="22">
        <v>709.85400000000027</v>
      </c>
      <c r="K310" s="22">
        <v>0</v>
      </c>
      <c r="L310" s="22">
        <v>0</v>
      </c>
      <c r="M310" s="22">
        <v>1453.6986523297501</v>
      </c>
      <c r="N310" s="22">
        <v>1582.6706696336539</v>
      </c>
    </row>
    <row r="311" spans="2:14" x14ac:dyDescent="0.2">
      <c r="B311" s="13" t="s">
        <v>318</v>
      </c>
      <c r="C311" s="22">
        <v>100.89765729585012</v>
      </c>
      <c r="D311" s="22">
        <v>112.11111280653228</v>
      </c>
      <c r="E311" s="22">
        <v>379.51111111111123</v>
      </c>
      <c r="F311" s="22">
        <v>455.45555555555575</v>
      </c>
      <c r="G311" s="22">
        <v>216.90555555555559</v>
      </c>
      <c r="H311" s="22">
        <v>232.60000000000016</v>
      </c>
      <c r="I311" s="22">
        <v>790.64594444444492</v>
      </c>
      <c r="J311" s="22">
        <v>851.32300000000043</v>
      </c>
      <c r="K311" s="22">
        <v>0</v>
      </c>
      <c r="L311" s="22">
        <v>0</v>
      </c>
      <c r="M311" s="22">
        <v>1487.9602684069621</v>
      </c>
      <c r="N311" s="22">
        <v>1651.4896683620889</v>
      </c>
    </row>
    <row r="312" spans="2:14" x14ac:dyDescent="0.2">
      <c r="B312" s="13" t="s">
        <v>319</v>
      </c>
      <c r="C312" s="22">
        <v>91.487654320987687</v>
      </c>
      <c r="D312" s="22">
        <v>102.98888948228615</v>
      </c>
      <c r="E312" s="22">
        <v>448.91666666666691</v>
      </c>
      <c r="F312" s="22">
        <v>561.6166666666669</v>
      </c>
      <c r="G312" s="22">
        <v>251.40555555555568</v>
      </c>
      <c r="H312" s="22">
        <v>263.79444444444454</v>
      </c>
      <c r="I312" s="22">
        <v>820.90405555555606</v>
      </c>
      <c r="J312" s="22">
        <v>879.53316666666706</v>
      </c>
      <c r="K312" s="22">
        <v>0</v>
      </c>
      <c r="L312" s="22">
        <v>0</v>
      </c>
      <c r="M312" s="22">
        <v>1612.7139320987662</v>
      </c>
      <c r="N312" s="22">
        <v>1807.9331672600647</v>
      </c>
    </row>
    <row r="313" spans="2:14" x14ac:dyDescent="0.2">
      <c r="B313" s="13" t="s">
        <v>320</v>
      </c>
      <c r="C313" s="22">
        <v>127.99305555555561</v>
      </c>
      <c r="D313" s="22">
        <v>143.33449736111118</v>
      </c>
      <c r="E313" s="22">
        <v>469.12222222222243</v>
      </c>
      <c r="F313" s="22">
        <v>504.33333333333354</v>
      </c>
      <c r="G313" s="22">
        <v>274.94722222222236</v>
      </c>
      <c r="H313" s="22">
        <v>307.51666666666682</v>
      </c>
      <c r="I313" s="22">
        <v>1089.6458333333337</v>
      </c>
      <c r="J313" s="22">
        <v>1198.2083333333339</v>
      </c>
      <c r="K313" s="22">
        <v>0</v>
      </c>
      <c r="L313" s="22">
        <v>0</v>
      </c>
      <c r="M313" s="22">
        <v>1961.7083333333339</v>
      </c>
      <c r="N313" s="22">
        <v>2153.3928306944458</v>
      </c>
    </row>
    <row r="314" spans="2:14" x14ac:dyDescent="0.2">
      <c r="B314" s="13" t="s">
        <v>321</v>
      </c>
      <c r="C314" s="22">
        <v>122.50360360360365</v>
      </c>
      <c r="D314" s="22">
        <v>129.88333172268341</v>
      </c>
      <c r="E314" s="22">
        <v>597.33888888888919</v>
      </c>
      <c r="F314" s="22">
        <v>639.1944444444448</v>
      </c>
      <c r="G314" s="22">
        <v>274.94722222222236</v>
      </c>
      <c r="H314" s="22">
        <v>307.51666666666682</v>
      </c>
      <c r="I314" s="22">
        <v>1127.3344444444451</v>
      </c>
      <c r="J314" s="22">
        <v>1259.4858333333341</v>
      </c>
      <c r="K314" s="22">
        <v>0</v>
      </c>
      <c r="L314" s="22">
        <v>0</v>
      </c>
      <c r="M314" s="22">
        <v>2122.1241591591602</v>
      </c>
      <c r="N314" s="22">
        <v>2336.0802761671289</v>
      </c>
    </row>
    <row r="316" spans="2:14" x14ac:dyDescent="0.2">
      <c r="N316" s="16"/>
    </row>
    <row r="317" spans="2:14" x14ac:dyDescent="0.2">
      <c r="B317" s="13" t="s">
        <v>323</v>
      </c>
      <c r="C317" s="22">
        <f>AVERAGE(C5:C314)</f>
        <v>118.76748453586474</v>
      </c>
      <c r="D317" s="22">
        <f t="shared" ref="D317:H317" si="0">AVERAGE(D5:D314)</f>
        <v>128.92655057351712</v>
      </c>
      <c r="E317" s="22">
        <f t="shared" si="0"/>
        <v>476.48739540229928</v>
      </c>
      <c r="F317" s="22">
        <f t="shared" si="0"/>
        <v>542.58678237720335</v>
      </c>
      <c r="G317" s="22">
        <f t="shared" si="0"/>
        <v>288.24143339946528</v>
      </c>
      <c r="H317" s="22">
        <f t="shared" si="0"/>
        <v>303.77160071877051</v>
      </c>
      <c r="I317" s="22">
        <f>SUM(I5:I314)/COUNTIF(I5:I314,"&gt;0")</f>
        <v>1043.6846987873375</v>
      </c>
      <c r="J317" s="22">
        <f>SUM(J5:J314)/COUNTIF(J5:J314,"&gt;0")</f>
        <v>1202.0187165143846</v>
      </c>
      <c r="K317" s="22">
        <f t="shared" ref="K317:N317" si="1">SUM(K5:K314)/COUNTIF(K5:K314,"&gt;0")</f>
        <v>1043.684698787338</v>
      </c>
      <c r="L317" s="22">
        <f t="shared" si="1"/>
        <v>1202.0187165143866</v>
      </c>
      <c r="M317" s="22">
        <f t="shared" si="1"/>
        <v>1927.1810121249664</v>
      </c>
      <c r="N317" s="22">
        <f t="shared" si="1"/>
        <v>2177.3036501838774</v>
      </c>
    </row>
    <row r="318" spans="2:14" x14ac:dyDescent="0.2">
      <c r="D318" s="19">
        <f>+D317/C317-1</f>
        <v>8.553743541301162E-2</v>
      </c>
      <c r="E318" s="20"/>
      <c r="F318" s="19">
        <f>+F317/E317-1</f>
        <v>0.13872221513665894</v>
      </c>
      <c r="G318" s="20"/>
      <c r="H318" s="19">
        <f>+H317/G317-1</f>
        <v>5.3879024733347158E-2</v>
      </c>
      <c r="I318" s="20"/>
      <c r="J318" s="19">
        <f>+J317/I317-1</f>
        <v>0.15170675387980315</v>
      </c>
      <c r="K318" s="20"/>
      <c r="L318" s="20"/>
      <c r="M318" s="20"/>
      <c r="N318" s="19">
        <f>+N317/M317-1</f>
        <v>0.12978679038722918</v>
      </c>
    </row>
  </sheetData>
  <printOptions gridLines="1"/>
  <pageMargins left="0.66" right="0.51" top="0.69" bottom="0.77" header="0.51181102362204722" footer="0.51181102362204722"/>
  <pageSetup paperSize="9" scale="90" fitToHeight="7" orientation="landscape" r:id="rId1"/>
  <headerFooter alignWithMargins="0">
    <oddFooter>&amp;CBilaga 1 - Sida &amp;P (&amp;N)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2CD3A-63D0-493E-B287-56D67B9EB0F1}">
  <sheetPr>
    <tabColor rgb="FFBA4945"/>
  </sheetPr>
  <dimension ref="A1:N355"/>
  <sheetViews>
    <sheetView zoomScale="75" zoomScaleNormal="75" workbookViewId="0">
      <selection activeCell="O15" sqref="O15"/>
    </sheetView>
  </sheetViews>
  <sheetFormatPr defaultColWidth="8.85546875" defaultRowHeight="12.75" x14ac:dyDescent="0.2"/>
  <cols>
    <col min="1" max="1" width="15.42578125" customWidth="1"/>
    <col min="2" max="2" width="15.28515625" style="24" customWidth="1"/>
    <col min="3" max="3" width="11.28515625" style="32" customWidth="1"/>
    <col min="4" max="4" width="13.140625" style="32" customWidth="1"/>
    <col min="5" max="5" width="12" style="32" customWidth="1"/>
    <col min="6" max="6" width="37" style="24" customWidth="1"/>
    <col min="7" max="7" width="10.42578125" style="32" customWidth="1"/>
    <col min="8" max="8" width="51.5703125" style="33" customWidth="1"/>
    <col min="9" max="9" width="11.28515625" style="34" customWidth="1"/>
    <col min="10" max="12" width="8.85546875" style="24"/>
    <col min="13" max="13" width="8.140625" style="24" bestFit="1" customWidth="1"/>
    <col min="14" max="16384" width="8.85546875" style="24"/>
  </cols>
  <sheetData>
    <row r="1" spans="1:14" ht="15.75" x14ac:dyDescent="0.25">
      <c r="A1" s="86" t="s">
        <v>329</v>
      </c>
      <c r="B1" s="86"/>
      <c r="C1" s="86"/>
      <c r="D1" s="86"/>
      <c r="E1" s="86"/>
      <c r="F1" s="86"/>
      <c r="G1" s="86"/>
      <c r="H1" s="86"/>
      <c r="I1" s="86"/>
      <c r="J1" s="23"/>
      <c r="K1" s="23"/>
      <c r="L1" s="23"/>
    </row>
    <row r="2" spans="1:14" s="31" customFormat="1" ht="40.15" customHeight="1" thickBot="1" x14ac:dyDescent="0.3">
      <c r="A2" s="25" t="s">
        <v>8</v>
      </c>
      <c r="B2" s="26" t="s">
        <v>330</v>
      </c>
      <c r="C2" s="27" t="s">
        <v>331</v>
      </c>
      <c r="D2" s="27" t="s">
        <v>332</v>
      </c>
      <c r="E2" s="27" t="s">
        <v>333</v>
      </c>
      <c r="F2" s="28" t="s">
        <v>334</v>
      </c>
      <c r="G2" s="29" t="s">
        <v>335</v>
      </c>
      <c r="H2" s="28" t="s">
        <v>336</v>
      </c>
      <c r="I2" s="27" t="s">
        <v>337</v>
      </c>
      <c r="J2" s="30"/>
      <c r="K2" s="23"/>
      <c r="L2" s="30"/>
    </row>
    <row r="3" spans="1:14" ht="15.75" x14ac:dyDescent="0.25">
      <c r="K3" s="23"/>
    </row>
    <row r="4" spans="1:14" x14ac:dyDescent="0.2">
      <c r="F4" s="32"/>
      <c r="H4" s="17"/>
      <c r="I4" s="32"/>
    </row>
    <row r="5" spans="1:14" x14ac:dyDescent="0.2">
      <c r="A5" s="9" t="s">
        <v>11</v>
      </c>
      <c r="B5" s="35"/>
    </row>
    <row r="7" spans="1:14" x14ac:dyDescent="0.2">
      <c r="A7" s="13" t="s">
        <v>12</v>
      </c>
      <c r="B7" s="6">
        <v>31.8</v>
      </c>
      <c r="C7" s="36">
        <v>50110</v>
      </c>
      <c r="D7" s="37">
        <v>16.868648648648648</v>
      </c>
      <c r="E7" s="37">
        <v>21.77</v>
      </c>
      <c r="F7" s="38" t="s">
        <v>338</v>
      </c>
      <c r="G7" s="36">
        <v>1162.23</v>
      </c>
      <c r="H7" s="38" t="s">
        <v>339</v>
      </c>
      <c r="I7" s="39">
        <v>120.42525252525253</v>
      </c>
      <c r="J7" s="13"/>
      <c r="K7" s="40"/>
      <c r="N7" s="40"/>
    </row>
    <row r="8" spans="1:14" x14ac:dyDescent="0.2">
      <c r="A8" s="13" t="s">
        <v>13</v>
      </c>
      <c r="B8" s="6">
        <v>31.28</v>
      </c>
      <c r="C8" s="36">
        <v>35076</v>
      </c>
      <c r="D8" s="37">
        <v>19.294864864864866</v>
      </c>
      <c r="E8" s="37">
        <v>24.78</v>
      </c>
      <c r="F8" s="38" t="s">
        <v>340</v>
      </c>
      <c r="G8" s="36">
        <v>1106.92</v>
      </c>
      <c r="H8" s="38" t="s">
        <v>341</v>
      </c>
      <c r="I8" s="39">
        <v>84.720707070707064</v>
      </c>
      <c r="J8" s="40"/>
      <c r="K8" s="40"/>
      <c r="N8" s="40"/>
    </row>
    <row r="9" spans="1:14" x14ac:dyDescent="0.2">
      <c r="A9" s="13" t="s">
        <v>14</v>
      </c>
      <c r="B9" s="6">
        <v>28.98</v>
      </c>
      <c r="C9" s="36">
        <v>49282</v>
      </c>
      <c r="D9" s="37">
        <v>23.703162162162162</v>
      </c>
      <c r="E9" s="37">
        <v>28.911000000000001</v>
      </c>
      <c r="F9" s="38" t="s">
        <v>340</v>
      </c>
      <c r="G9" s="36">
        <v>1127.4100000000001</v>
      </c>
      <c r="H9" s="38" t="s">
        <v>339</v>
      </c>
      <c r="I9" s="39">
        <v>120.42525252525253</v>
      </c>
      <c r="J9" s="40"/>
      <c r="K9" s="40"/>
      <c r="N9" s="40"/>
    </row>
    <row r="10" spans="1:14" x14ac:dyDescent="0.2">
      <c r="A10" s="13" t="s">
        <v>15</v>
      </c>
      <c r="B10" s="6">
        <v>31.36</v>
      </c>
      <c r="C10" s="36">
        <v>46637</v>
      </c>
      <c r="D10" s="37">
        <v>28.218729729729731</v>
      </c>
      <c r="E10" s="37">
        <v>33.701999999999998</v>
      </c>
      <c r="F10" s="38" t="s">
        <v>342</v>
      </c>
      <c r="G10" s="36">
        <v>1130.54</v>
      </c>
      <c r="H10" s="38" t="s">
        <v>343</v>
      </c>
      <c r="I10" s="39">
        <v>111.82424242424241</v>
      </c>
      <c r="J10" s="40"/>
      <c r="K10" s="40"/>
      <c r="N10" s="40"/>
    </row>
    <row r="11" spans="1:14" x14ac:dyDescent="0.2">
      <c r="A11" s="13" t="s">
        <v>16</v>
      </c>
      <c r="B11" s="6">
        <v>31.62</v>
      </c>
      <c r="C11" s="36">
        <v>86330</v>
      </c>
      <c r="D11" s="37">
        <v>18.696486486486485</v>
      </c>
      <c r="E11" s="37">
        <v>25.41</v>
      </c>
      <c r="F11" s="38" t="s">
        <v>340</v>
      </c>
      <c r="G11" s="36">
        <v>1111.8499999999999</v>
      </c>
      <c r="H11" s="38" t="s">
        <v>339</v>
      </c>
      <c r="I11" s="39">
        <v>120.42525252525253</v>
      </c>
      <c r="J11" s="40"/>
      <c r="K11" s="40"/>
      <c r="N11" s="40"/>
    </row>
    <row r="12" spans="1:14" x14ac:dyDescent="0.2">
      <c r="A12" s="13" t="s">
        <v>17</v>
      </c>
      <c r="B12" s="6">
        <v>31.6</v>
      </c>
      <c r="C12" s="36">
        <v>28808</v>
      </c>
      <c r="D12" s="37">
        <v>30.155405405405407</v>
      </c>
      <c r="E12" s="37">
        <v>36.9</v>
      </c>
      <c r="F12" s="38" t="s">
        <v>344</v>
      </c>
      <c r="G12" s="36">
        <v>1265.5181347150258</v>
      </c>
      <c r="H12" s="38" t="s">
        <v>341</v>
      </c>
      <c r="I12" s="39">
        <v>84.720707070707064</v>
      </c>
      <c r="J12" s="40"/>
      <c r="K12" s="40"/>
      <c r="N12" s="40"/>
    </row>
    <row r="13" spans="1:14" x14ac:dyDescent="0.2">
      <c r="A13" s="13" t="s">
        <v>18</v>
      </c>
      <c r="B13" s="6">
        <v>31.85</v>
      </c>
      <c r="C13" s="36">
        <v>113920</v>
      </c>
      <c r="D13" s="37">
        <v>22.51062162162162</v>
      </c>
      <c r="E13" s="37">
        <v>23.649000000000001</v>
      </c>
      <c r="F13" s="38" t="s">
        <v>345</v>
      </c>
      <c r="G13" s="36">
        <v>1146.6199999999999</v>
      </c>
      <c r="H13" s="38" t="s">
        <v>343</v>
      </c>
      <c r="I13" s="39">
        <v>111.82424242424241</v>
      </c>
      <c r="J13" s="40"/>
      <c r="K13" s="40"/>
      <c r="N13" s="40"/>
    </row>
    <row r="14" spans="1:14" x14ac:dyDescent="0.2">
      <c r="A14" s="13" t="s">
        <v>19</v>
      </c>
      <c r="B14" s="6">
        <v>32.53</v>
      </c>
      <c r="C14" s="36">
        <v>95592</v>
      </c>
      <c r="D14" s="37">
        <v>22.51062162162162</v>
      </c>
      <c r="E14" s="37">
        <v>23.649000000000001</v>
      </c>
      <c r="F14" s="38" t="s">
        <v>345</v>
      </c>
      <c r="G14" s="36">
        <v>1146.6199999999999</v>
      </c>
      <c r="H14" s="38" t="s">
        <v>343</v>
      </c>
      <c r="I14" s="39">
        <v>111.82424242424241</v>
      </c>
      <c r="J14" s="40"/>
      <c r="K14" s="40"/>
      <c r="N14" s="40"/>
    </row>
    <row r="15" spans="1:14" x14ac:dyDescent="0.2">
      <c r="A15" s="13" t="s">
        <v>20</v>
      </c>
      <c r="B15" s="6">
        <v>32.049999999999997</v>
      </c>
      <c r="C15" s="36">
        <v>17451</v>
      </c>
      <c r="D15" s="37">
        <v>22.51062162162162</v>
      </c>
      <c r="E15" s="37">
        <v>23.649000000000001</v>
      </c>
      <c r="F15" s="38" t="s">
        <v>345</v>
      </c>
      <c r="G15" s="36">
        <v>1146.6199999999999</v>
      </c>
      <c r="H15" s="38" t="s">
        <v>343</v>
      </c>
      <c r="I15" s="39">
        <v>111.82424242424241</v>
      </c>
      <c r="J15" s="40"/>
      <c r="K15" s="40"/>
      <c r="N15" s="40"/>
    </row>
    <row r="16" spans="1:14" x14ac:dyDescent="0.2">
      <c r="A16" s="13" t="s">
        <v>21</v>
      </c>
      <c r="B16" s="6">
        <v>32.06</v>
      </c>
      <c r="C16" s="36">
        <v>99751</v>
      </c>
      <c r="D16" s="37">
        <v>22.51062162162162</v>
      </c>
      <c r="E16" s="37">
        <v>23.649000000000001</v>
      </c>
      <c r="F16" s="38" t="s">
        <v>342</v>
      </c>
      <c r="G16" s="36">
        <v>1140.94</v>
      </c>
      <c r="H16" s="38" t="s">
        <v>343</v>
      </c>
      <c r="I16" s="39">
        <v>111.82424242424241</v>
      </c>
      <c r="J16" s="40"/>
      <c r="K16" s="40"/>
      <c r="N16" s="40"/>
    </row>
    <row r="17" spans="1:14" x14ac:dyDescent="0.2">
      <c r="A17" s="13" t="s">
        <v>22</v>
      </c>
      <c r="B17" s="6">
        <v>31.88</v>
      </c>
      <c r="C17" s="36">
        <v>49173</v>
      </c>
      <c r="D17" s="37">
        <v>19.377961165048546</v>
      </c>
      <c r="E17" s="37">
        <v>24.17</v>
      </c>
      <c r="F17" s="38" t="s">
        <v>342</v>
      </c>
      <c r="G17" s="36">
        <v>1140.94</v>
      </c>
      <c r="H17" s="38" t="s">
        <v>343</v>
      </c>
      <c r="I17" s="39">
        <v>111.82424242424241</v>
      </c>
      <c r="J17" s="40"/>
      <c r="K17" s="40"/>
      <c r="N17" s="40"/>
    </row>
    <row r="18" spans="1:14" x14ac:dyDescent="0.2">
      <c r="A18" s="10" t="s">
        <v>23</v>
      </c>
      <c r="B18" s="6">
        <v>31.78</v>
      </c>
      <c r="C18" s="36">
        <v>32453</v>
      </c>
      <c r="D18" s="37">
        <v>23.441042216358838</v>
      </c>
      <c r="E18" s="37">
        <v>24.465</v>
      </c>
      <c r="F18" s="38" t="s">
        <v>340</v>
      </c>
      <c r="G18" s="36">
        <v>1111.8499999999999</v>
      </c>
      <c r="H18" s="38" t="s">
        <v>339</v>
      </c>
      <c r="I18" s="39">
        <v>120.42525252525253</v>
      </c>
      <c r="J18" s="10"/>
      <c r="K18" s="40"/>
      <c r="N18" s="40"/>
    </row>
    <row r="19" spans="1:14" x14ac:dyDescent="0.2">
      <c r="A19" s="13" t="s">
        <v>24</v>
      </c>
      <c r="B19" s="6">
        <v>32.35</v>
      </c>
      <c r="C19" s="36">
        <v>12107</v>
      </c>
      <c r="D19" s="37">
        <v>20.997162162162159</v>
      </c>
      <c r="E19" s="37">
        <v>26.082000000000001</v>
      </c>
      <c r="F19" s="38" t="s">
        <v>346</v>
      </c>
      <c r="G19" s="36">
        <v>1063.22</v>
      </c>
      <c r="H19" s="38" t="s">
        <v>346</v>
      </c>
      <c r="I19" s="39">
        <v>60.714078282828297</v>
      </c>
      <c r="J19" s="13"/>
      <c r="K19" s="40"/>
      <c r="N19" s="40"/>
    </row>
    <row r="20" spans="1:14" x14ac:dyDescent="0.2">
      <c r="A20" s="13" t="s">
        <v>25</v>
      </c>
      <c r="B20" s="6">
        <v>29.93</v>
      </c>
      <c r="C20" s="36">
        <v>76738</v>
      </c>
      <c r="D20" s="37">
        <v>15.567702702702704</v>
      </c>
      <c r="E20" s="37">
        <v>17.420999999999999</v>
      </c>
      <c r="F20" s="38" t="s">
        <v>338</v>
      </c>
      <c r="G20" s="36">
        <v>1162.23</v>
      </c>
      <c r="H20" s="38" t="s">
        <v>341</v>
      </c>
      <c r="I20" s="39">
        <v>84.720707070707064</v>
      </c>
      <c r="J20" s="40"/>
      <c r="K20" s="40"/>
      <c r="N20" s="40"/>
    </row>
    <row r="21" spans="1:14" x14ac:dyDescent="0.2">
      <c r="A21" s="13" t="s">
        <v>26</v>
      </c>
      <c r="B21" s="6">
        <v>30.63</v>
      </c>
      <c r="C21" s="36">
        <v>32419</v>
      </c>
      <c r="D21" s="37">
        <v>19.927621621621618</v>
      </c>
      <c r="E21" s="37">
        <v>26.509080000000001</v>
      </c>
      <c r="F21" s="38" t="s">
        <v>347</v>
      </c>
      <c r="G21" s="36">
        <v>1030.69</v>
      </c>
      <c r="H21" s="38" t="s">
        <v>339</v>
      </c>
      <c r="I21" s="39">
        <v>120.42525252525253</v>
      </c>
      <c r="J21" s="40"/>
      <c r="K21" s="40"/>
      <c r="N21" s="40"/>
    </row>
    <row r="22" spans="1:14" x14ac:dyDescent="0.2">
      <c r="A22" s="13" t="s">
        <v>27</v>
      </c>
      <c r="B22" s="6">
        <v>30.5</v>
      </c>
      <c r="C22" s="36">
        <v>76790</v>
      </c>
      <c r="D22" s="37">
        <v>20.268797297297301</v>
      </c>
      <c r="E22" s="37">
        <v>23.81297</v>
      </c>
      <c r="F22" s="38" t="s">
        <v>348</v>
      </c>
      <c r="G22" s="36">
        <v>999.44</v>
      </c>
      <c r="H22" s="38" t="s">
        <v>349</v>
      </c>
      <c r="I22" s="39">
        <v>101.5120202020202</v>
      </c>
      <c r="J22" s="40"/>
      <c r="K22" s="40"/>
      <c r="N22" s="40"/>
    </row>
    <row r="23" spans="1:14" x14ac:dyDescent="0.2">
      <c r="A23" s="13" t="s">
        <v>28</v>
      </c>
      <c r="B23" s="6">
        <v>30.36</v>
      </c>
      <c r="C23" s="36">
        <v>988943</v>
      </c>
      <c r="D23" s="37">
        <v>10.78118918918919</v>
      </c>
      <c r="E23" s="37">
        <v>18.132000000000001</v>
      </c>
      <c r="F23" s="38" t="s">
        <v>338</v>
      </c>
      <c r="G23" s="36">
        <v>1162.23</v>
      </c>
      <c r="H23" s="38" t="s">
        <v>341</v>
      </c>
      <c r="I23" s="39">
        <v>84.720707070707064</v>
      </c>
      <c r="J23" s="40"/>
      <c r="K23" s="40"/>
      <c r="N23" s="40"/>
    </row>
    <row r="24" spans="1:14" x14ac:dyDescent="0.2">
      <c r="A24" s="13" t="s">
        <v>29</v>
      </c>
      <c r="B24" s="6">
        <v>32.53</v>
      </c>
      <c r="C24" s="36">
        <v>102519</v>
      </c>
      <c r="D24" s="37">
        <v>22.472333333333335</v>
      </c>
      <c r="E24" s="37">
        <v>29.471</v>
      </c>
      <c r="F24" s="38" t="s">
        <v>346</v>
      </c>
      <c r="G24" s="36">
        <v>1063.22</v>
      </c>
      <c r="H24" s="38" t="s">
        <v>346</v>
      </c>
      <c r="I24" s="39">
        <v>60.714078282828289</v>
      </c>
      <c r="J24" s="40"/>
      <c r="K24" s="40"/>
      <c r="N24" s="40"/>
    </row>
    <row r="25" spans="1:14" x14ac:dyDescent="0.2">
      <c r="A25" s="13" t="s">
        <v>30</v>
      </c>
      <c r="B25" s="6">
        <v>30.26</v>
      </c>
      <c r="C25" s="36">
        <v>110633</v>
      </c>
      <c r="D25" s="37">
        <v>18.101162162162161</v>
      </c>
      <c r="E25" s="37">
        <v>24.794</v>
      </c>
      <c r="F25" s="38" t="s">
        <v>338</v>
      </c>
      <c r="G25" s="36">
        <v>1162.23</v>
      </c>
      <c r="H25" s="38" t="s">
        <v>350</v>
      </c>
      <c r="I25" s="39">
        <v>115.5705082070707</v>
      </c>
      <c r="J25" s="40"/>
      <c r="K25" s="40"/>
      <c r="N25" s="40"/>
    </row>
    <row r="26" spans="1:14" x14ac:dyDescent="0.2">
      <c r="A26" s="13" t="s">
        <v>31</v>
      </c>
      <c r="B26" s="6">
        <v>31.63</v>
      </c>
      <c r="C26" s="36">
        <v>55912</v>
      </c>
      <c r="D26" s="37">
        <v>26.073594594594592</v>
      </c>
      <c r="E26" s="37">
        <v>36.859000000000002</v>
      </c>
      <c r="F26" s="38" t="s">
        <v>347</v>
      </c>
      <c r="G26" s="36">
        <v>1030.69</v>
      </c>
      <c r="H26" s="38" t="s">
        <v>343</v>
      </c>
      <c r="I26" s="39">
        <v>111.82424242424241</v>
      </c>
      <c r="J26" s="40"/>
      <c r="K26" s="40"/>
      <c r="N26" s="40"/>
    </row>
    <row r="27" spans="1:14" x14ac:dyDescent="0.2">
      <c r="A27" s="13" t="s">
        <v>32</v>
      </c>
      <c r="B27" s="6">
        <v>29.75</v>
      </c>
      <c r="C27" s="36">
        <v>85426</v>
      </c>
      <c r="D27" s="37">
        <v>19.934972972972972</v>
      </c>
      <c r="E27" s="37">
        <v>22.998999999999999</v>
      </c>
      <c r="F27" s="38" t="s">
        <v>347</v>
      </c>
      <c r="G27" s="36">
        <v>1030.69</v>
      </c>
      <c r="H27" s="38" t="s">
        <v>343</v>
      </c>
      <c r="I27" s="39">
        <v>111.82424242424241</v>
      </c>
      <c r="J27" s="40"/>
      <c r="K27" s="40"/>
      <c r="N27" s="40"/>
    </row>
    <row r="28" spans="1:14" x14ac:dyDescent="0.2">
      <c r="A28" s="13" t="s">
        <v>33</v>
      </c>
      <c r="B28" s="6">
        <v>30.22</v>
      </c>
      <c r="C28" s="36">
        <v>48324</v>
      </c>
      <c r="D28" s="37">
        <v>20.445405405405406</v>
      </c>
      <c r="E28" s="37">
        <v>24.914999999999999</v>
      </c>
      <c r="F28" s="38" t="s">
        <v>338</v>
      </c>
      <c r="G28" s="36">
        <v>1162.23</v>
      </c>
      <c r="H28" s="38" t="s">
        <v>341</v>
      </c>
      <c r="I28" s="39">
        <v>84.720707070707064</v>
      </c>
      <c r="J28" s="40"/>
      <c r="K28" s="40"/>
      <c r="N28" s="40"/>
    </row>
    <row r="29" spans="1:14" x14ac:dyDescent="0.2">
      <c r="A29" s="13" t="s">
        <v>34</v>
      </c>
      <c r="B29" s="6">
        <v>31.68</v>
      </c>
      <c r="C29" s="36">
        <v>11817</v>
      </c>
      <c r="D29" s="37">
        <v>28.83681081081081</v>
      </c>
      <c r="E29" s="37">
        <v>33.095999999999997</v>
      </c>
      <c r="F29" s="38" t="s">
        <v>351</v>
      </c>
      <c r="G29" s="36">
        <v>1337.88</v>
      </c>
      <c r="H29" s="38" t="s">
        <v>339</v>
      </c>
      <c r="I29" s="39">
        <v>120.42525252525253</v>
      </c>
      <c r="J29" s="40"/>
      <c r="K29" s="40"/>
      <c r="N29" s="40"/>
    </row>
    <row r="30" spans="1:14" x14ac:dyDescent="0.2">
      <c r="A30" s="13" t="s">
        <v>35</v>
      </c>
      <c r="B30" s="6">
        <v>32.1</v>
      </c>
      <c r="C30" s="36">
        <v>65770</v>
      </c>
      <c r="D30" s="37">
        <v>15.541621621621621</v>
      </c>
      <c r="E30" s="37">
        <v>23.07</v>
      </c>
      <c r="F30" s="38" t="s">
        <v>352</v>
      </c>
      <c r="G30" s="36">
        <v>1086.53</v>
      </c>
      <c r="H30" s="38" t="s">
        <v>352</v>
      </c>
      <c r="I30" s="39">
        <v>88.773737373737376</v>
      </c>
      <c r="J30" s="40"/>
      <c r="K30" s="40"/>
      <c r="N30" s="40"/>
    </row>
    <row r="31" spans="1:14" x14ac:dyDescent="0.2">
      <c r="A31" s="13" t="s">
        <v>36</v>
      </c>
      <c r="B31" s="6">
        <v>32.380000000000003</v>
      </c>
      <c r="C31" s="36">
        <v>52529</v>
      </c>
      <c r="D31" s="37">
        <v>22.856000000000002</v>
      </c>
      <c r="E31" s="37">
        <v>27.585999999999999</v>
      </c>
      <c r="F31" s="38" t="s">
        <v>338</v>
      </c>
      <c r="G31" s="36">
        <v>1162.23</v>
      </c>
      <c r="H31" s="38" t="s">
        <v>343</v>
      </c>
      <c r="I31" s="39">
        <v>111.82424242424241</v>
      </c>
      <c r="J31" s="40"/>
      <c r="K31" s="40"/>
      <c r="N31" s="40"/>
    </row>
    <row r="32" spans="1:14" x14ac:dyDescent="0.2">
      <c r="A32" s="13" t="s">
        <v>37</v>
      </c>
      <c r="B32" s="6">
        <v>32.229999999999997</v>
      </c>
      <c r="C32" s="36">
        <v>30311</v>
      </c>
      <c r="D32" s="37">
        <v>22.51062162162162</v>
      </c>
      <c r="E32" s="37">
        <v>23.649000000000001</v>
      </c>
      <c r="F32" s="38" t="s">
        <v>351</v>
      </c>
      <c r="G32" s="36">
        <v>1346.3</v>
      </c>
      <c r="H32" s="38" t="s">
        <v>341</v>
      </c>
      <c r="I32" s="39">
        <v>84.720707070707064</v>
      </c>
      <c r="J32" s="40"/>
      <c r="K32" s="40"/>
      <c r="N32" s="40"/>
    </row>
    <row r="33" spans="1:14" x14ac:dyDescent="0.2">
      <c r="A33" s="13"/>
      <c r="B33" s="6"/>
      <c r="C33" s="36"/>
      <c r="D33" s="37"/>
      <c r="E33" s="37"/>
      <c r="F33" s="38"/>
      <c r="G33" s="36"/>
      <c r="H33" s="38"/>
      <c r="I33" s="39"/>
      <c r="J33" s="40"/>
      <c r="K33" s="40"/>
      <c r="N33" s="40"/>
    </row>
    <row r="34" spans="1:14" x14ac:dyDescent="0.2">
      <c r="A34" s="14" t="s">
        <v>38</v>
      </c>
      <c r="B34" s="6"/>
      <c r="C34" s="36"/>
      <c r="D34" s="37"/>
      <c r="E34" s="37"/>
      <c r="F34" s="38"/>
      <c r="G34" s="36"/>
      <c r="H34" s="38"/>
      <c r="I34" s="39"/>
      <c r="J34" s="40"/>
      <c r="K34" s="40"/>
      <c r="N34" s="40"/>
    </row>
    <row r="35" spans="1:14" x14ac:dyDescent="0.2">
      <c r="A35" s="13"/>
      <c r="B35" s="6"/>
      <c r="C35" s="36"/>
      <c r="D35" s="37"/>
      <c r="E35" s="37"/>
      <c r="F35" s="38"/>
      <c r="G35" s="36"/>
      <c r="H35" s="38"/>
      <c r="I35" s="39"/>
      <c r="J35" s="40"/>
      <c r="K35" s="40"/>
      <c r="L35" s="40"/>
      <c r="M35" s="40"/>
      <c r="N35" s="40"/>
    </row>
    <row r="36" spans="1:14" x14ac:dyDescent="0.2">
      <c r="A36" s="13" t="s">
        <v>39</v>
      </c>
      <c r="B36" s="6">
        <v>33.299999999999997</v>
      </c>
      <c r="C36" s="36">
        <v>22974</v>
      </c>
      <c r="D36" s="37">
        <v>29.336108108108107</v>
      </c>
      <c r="E36" s="37">
        <v>30.571999999999999</v>
      </c>
      <c r="F36" s="38" t="s">
        <v>340</v>
      </c>
      <c r="G36" s="36">
        <v>1111.8499999999999</v>
      </c>
      <c r="H36" s="38" t="s">
        <v>339</v>
      </c>
      <c r="I36" s="39">
        <v>120.42525252525253</v>
      </c>
      <c r="J36" s="40"/>
      <c r="K36" s="40"/>
      <c r="L36" s="40"/>
      <c r="M36" s="40"/>
      <c r="N36" s="40"/>
    </row>
    <row r="37" spans="1:14" x14ac:dyDescent="0.2">
      <c r="A37" s="13" t="s">
        <v>40</v>
      </c>
      <c r="B37" s="6">
        <v>34.4</v>
      </c>
      <c r="C37" s="36">
        <v>9572</v>
      </c>
      <c r="D37" s="37">
        <v>24.878333333333337</v>
      </c>
      <c r="E37" s="37">
        <v>29.937000000000001</v>
      </c>
      <c r="F37" s="38" t="s">
        <v>353</v>
      </c>
      <c r="G37" s="36">
        <v>844.53367875647689</v>
      </c>
      <c r="H37" s="38" t="s">
        <v>343</v>
      </c>
      <c r="I37" s="39">
        <v>111.82424242424241</v>
      </c>
      <c r="J37" s="40"/>
      <c r="K37" s="40"/>
      <c r="L37" s="40"/>
      <c r="M37" s="40"/>
      <c r="N37" s="40"/>
    </row>
    <row r="38" spans="1:14" x14ac:dyDescent="0.2">
      <c r="A38" s="13" t="s">
        <v>41</v>
      </c>
      <c r="B38" s="6">
        <v>32.619999999999997</v>
      </c>
      <c r="C38" s="36">
        <v>20714</v>
      </c>
      <c r="D38" s="37">
        <v>26.03478640776699</v>
      </c>
      <c r="E38" s="37">
        <v>31.152999999999999</v>
      </c>
      <c r="F38" s="38" t="s">
        <v>342</v>
      </c>
      <c r="G38" s="36">
        <v>1129.79</v>
      </c>
      <c r="H38" s="38" t="s">
        <v>343</v>
      </c>
      <c r="I38" s="39">
        <v>111.82424242424241</v>
      </c>
      <c r="J38" s="40"/>
      <c r="K38" s="40"/>
      <c r="L38" s="40"/>
      <c r="M38" s="40"/>
      <c r="N38" s="40"/>
    </row>
    <row r="39" spans="1:14" x14ac:dyDescent="0.2">
      <c r="A39" s="13" t="s">
        <v>42</v>
      </c>
      <c r="B39" s="6">
        <v>34.21</v>
      </c>
      <c r="C39" s="36">
        <v>14343</v>
      </c>
      <c r="D39" s="37">
        <v>21.168067961165047</v>
      </c>
      <c r="E39" s="37">
        <v>25.065999999999999</v>
      </c>
      <c r="F39" s="38" t="s">
        <v>354</v>
      </c>
      <c r="G39" s="36">
        <v>1176.42</v>
      </c>
      <c r="H39" s="38" t="s">
        <v>355</v>
      </c>
      <c r="I39" s="39">
        <v>114.8592803030303</v>
      </c>
      <c r="J39" s="40"/>
      <c r="K39" s="40"/>
      <c r="L39" s="40"/>
      <c r="M39" s="40"/>
      <c r="N39" s="40"/>
    </row>
    <row r="40" spans="1:14" x14ac:dyDescent="0.2">
      <c r="A40" s="13" t="s">
        <v>43</v>
      </c>
      <c r="B40" s="6">
        <v>33</v>
      </c>
      <c r="C40" s="36">
        <v>21193</v>
      </c>
      <c r="D40" s="37">
        <v>20.015666666666668</v>
      </c>
      <c r="E40" s="37">
        <v>22.849</v>
      </c>
      <c r="F40" s="38" t="s">
        <v>356</v>
      </c>
      <c r="G40" s="36">
        <v>1195.53</v>
      </c>
      <c r="H40" s="38" t="s">
        <v>343</v>
      </c>
      <c r="I40" s="39">
        <v>111.82424242424241</v>
      </c>
      <c r="J40" s="40"/>
      <c r="K40" s="40"/>
      <c r="L40" s="40"/>
      <c r="M40" s="40"/>
      <c r="N40" s="40"/>
    </row>
    <row r="41" spans="1:14" x14ac:dyDescent="0.2">
      <c r="A41" s="13" t="s">
        <v>44</v>
      </c>
      <c r="B41" s="6">
        <v>32.85</v>
      </c>
      <c r="C41" s="36">
        <v>245329</v>
      </c>
      <c r="D41" s="37">
        <v>14.985299999999999</v>
      </c>
      <c r="E41" s="37">
        <v>20.001000000000001</v>
      </c>
      <c r="F41" s="38" t="s">
        <v>342</v>
      </c>
      <c r="G41" s="36">
        <v>1134.56</v>
      </c>
      <c r="H41" s="38" t="s">
        <v>343</v>
      </c>
      <c r="I41" s="39">
        <v>111.82424242424241</v>
      </c>
      <c r="J41" s="40"/>
      <c r="K41" s="40"/>
      <c r="L41" s="40"/>
      <c r="M41" s="40"/>
      <c r="N41" s="40"/>
    </row>
    <row r="42" spans="1:14" x14ac:dyDescent="0.2">
      <c r="A42" s="13" t="s">
        <v>45</v>
      </c>
      <c r="B42" s="6">
        <v>33.049999999999997</v>
      </c>
      <c r="C42" s="36">
        <v>48292</v>
      </c>
      <c r="D42" s="37">
        <v>21.168067961165047</v>
      </c>
      <c r="E42" s="37">
        <v>25.065999999999999</v>
      </c>
      <c r="F42" s="38" t="s">
        <v>357</v>
      </c>
      <c r="G42" s="36">
        <v>1358.84</v>
      </c>
      <c r="H42" s="38" t="s">
        <v>339</v>
      </c>
      <c r="I42" s="39">
        <v>120.42525252525253</v>
      </c>
      <c r="J42" s="40"/>
      <c r="K42" s="40"/>
      <c r="L42" s="40"/>
      <c r="M42" s="40"/>
      <c r="N42" s="40"/>
    </row>
    <row r="43" spans="1:14" x14ac:dyDescent="0.2">
      <c r="A43" s="13" t="s">
        <v>46</v>
      </c>
      <c r="B43" s="6">
        <v>33.4</v>
      </c>
      <c r="C43" s="36">
        <v>22172</v>
      </c>
      <c r="D43" s="37">
        <v>15.514333333333333</v>
      </c>
      <c r="E43" s="37">
        <v>22.672999999999998</v>
      </c>
      <c r="F43" s="38" t="s">
        <v>358</v>
      </c>
      <c r="G43" s="36">
        <v>1318.31</v>
      </c>
      <c r="H43" s="38" t="s">
        <v>343</v>
      </c>
      <c r="I43" s="39">
        <v>111.82424242424241</v>
      </c>
      <c r="J43" s="40"/>
      <c r="K43" s="40"/>
      <c r="L43" s="40"/>
      <c r="M43" s="40"/>
      <c r="N43" s="40"/>
    </row>
    <row r="44" spans="1:14" x14ac:dyDescent="0.2">
      <c r="A44" s="13"/>
      <c r="B44" s="6"/>
      <c r="C44" s="36"/>
      <c r="D44" s="37"/>
      <c r="E44" s="37"/>
      <c r="F44" s="38"/>
      <c r="G44" s="36"/>
      <c r="H44" s="38"/>
      <c r="I44" s="39"/>
      <c r="J44" s="40"/>
      <c r="K44" s="40"/>
      <c r="L44" s="40"/>
      <c r="M44" s="40"/>
      <c r="N44" s="40"/>
    </row>
    <row r="45" spans="1:14" x14ac:dyDescent="0.2">
      <c r="A45" s="14" t="s">
        <v>47</v>
      </c>
      <c r="B45" s="6"/>
      <c r="C45" s="36"/>
      <c r="D45" s="37"/>
      <c r="E45" s="37"/>
      <c r="F45" s="38"/>
      <c r="G45" s="36"/>
      <c r="H45" s="38"/>
      <c r="I45" s="39"/>
      <c r="J45" s="40"/>
      <c r="K45" s="40"/>
      <c r="L45" s="40"/>
      <c r="M45" s="40"/>
      <c r="N45" s="40"/>
    </row>
    <row r="46" spans="1:14" x14ac:dyDescent="0.2">
      <c r="A46" s="13"/>
      <c r="B46" s="6"/>
      <c r="C46" s="36"/>
      <c r="D46" s="37"/>
      <c r="E46" s="37"/>
      <c r="F46" s="38"/>
      <c r="G46" s="36"/>
      <c r="H46" s="38"/>
      <c r="I46" s="39"/>
      <c r="J46" s="40"/>
      <c r="K46" s="40"/>
      <c r="L46" s="40"/>
      <c r="M46" s="40"/>
      <c r="N46" s="40"/>
    </row>
    <row r="47" spans="1:14" x14ac:dyDescent="0.2">
      <c r="A47" s="13" t="s">
        <v>48</v>
      </c>
      <c r="B47" s="6">
        <v>33.5</v>
      </c>
      <c r="C47" s="36">
        <v>8856</v>
      </c>
      <c r="D47" s="37">
        <v>25.684545454545457</v>
      </c>
      <c r="E47" s="37">
        <v>33.311999999999998</v>
      </c>
      <c r="F47" s="38" t="s">
        <v>359</v>
      </c>
      <c r="G47" s="36">
        <v>1411.39</v>
      </c>
      <c r="H47" s="38" t="s">
        <v>343</v>
      </c>
      <c r="I47" s="39">
        <v>111.82424242424241</v>
      </c>
      <c r="J47" s="40"/>
      <c r="K47" s="40"/>
      <c r="L47" s="40"/>
      <c r="M47" s="40"/>
      <c r="N47" s="40"/>
    </row>
    <row r="48" spans="1:14" x14ac:dyDescent="0.2">
      <c r="A48" s="13" t="s">
        <v>49</v>
      </c>
      <c r="B48" s="6">
        <v>32.950000000000003</v>
      </c>
      <c r="C48" s="36">
        <v>11520</v>
      </c>
      <c r="D48" s="37">
        <v>25.291351351351352</v>
      </c>
      <c r="E48" s="37">
        <v>28.884</v>
      </c>
      <c r="F48" s="38" t="s">
        <v>359</v>
      </c>
      <c r="G48" s="36">
        <v>1365.21</v>
      </c>
      <c r="H48" s="38" t="s">
        <v>343</v>
      </c>
      <c r="I48" s="39">
        <v>111.82424242424241</v>
      </c>
      <c r="J48" s="40"/>
      <c r="K48" s="40"/>
      <c r="L48" s="40"/>
      <c r="M48" s="40"/>
      <c r="N48" s="40"/>
    </row>
    <row r="49" spans="1:14" x14ac:dyDescent="0.2">
      <c r="A49" s="13" t="s">
        <v>50</v>
      </c>
      <c r="B49" s="6">
        <v>32.25</v>
      </c>
      <c r="C49" s="36">
        <v>58200</v>
      </c>
      <c r="D49" s="37">
        <v>14.519187499999999</v>
      </c>
      <c r="E49" s="37">
        <v>19.911999999999999</v>
      </c>
      <c r="F49" s="38" t="s">
        <v>342</v>
      </c>
      <c r="G49" s="36">
        <v>1126.47</v>
      </c>
      <c r="H49" s="38" t="s">
        <v>343</v>
      </c>
      <c r="I49" s="39">
        <v>111.82424242424241</v>
      </c>
      <c r="J49" s="40"/>
      <c r="K49" s="40"/>
      <c r="L49" s="40"/>
      <c r="M49" s="40"/>
      <c r="N49" s="40"/>
    </row>
    <row r="50" spans="1:14" x14ac:dyDescent="0.2">
      <c r="A50" s="13" t="s">
        <v>51</v>
      </c>
      <c r="B50" s="6">
        <v>33.049999999999997</v>
      </c>
      <c r="C50" s="36">
        <v>12106</v>
      </c>
      <c r="D50" s="37">
        <v>21.754249999999999</v>
      </c>
      <c r="E50" s="37">
        <v>27.82</v>
      </c>
      <c r="F50" s="38" t="s">
        <v>360</v>
      </c>
      <c r="G50" s="36">
        <v>747.92</v>
      </c>
      <c r="H50" s="38" t="s">
        <v>360</v>
      </c>
      <c r="I50" s="39">
        <v>80.175252525252532</v>
      </c>
      <c r="J50" s="40"/>
      <c r="K50" s="40"/>
      <c r="L50" s="40"/>
      <c r="M50" s="40"/>
      <c r="N50" s="40"/>
    </row>
    <row r="51" spans="1:14" x14ac:dyDescent="0.2">
      <c r="A51" s="13" t="s">
        <v>52</v>
      </c>
      <c r="B51" s="6">
        <v>33.1</v>
      </c>
      <c r="C51" s="36">
        <v>15668</v>
      </c>
      <c r="D51" s="37">
        <v>22.075757575757574</v>
      </c>
      <c r="E51" s="37">
        <v>29.21</v>
      </c>
      <c r="F51" s="38" t="s">
        <v>359</v>
      </c>
      <c r="G51" s="36">
        <v>1389.75</v>
      </c>
      <c r="H51" s="38" t="s">
        <v>343</v>
      </c>
      <c r="I51" s="39">
        <v>111.82424242424241</v>
      </c>
      <c r="J51" s="40"/>
      <c r="K51" s="40"/>
      <c r="L51" s="40"/>
      <c r="M51" s="40"/>
      <c r="N51" s="40"/>
    </row>
    <row r="52" spans="1:14" x14ac:dyDescent="0.2">
      <c r="A52" s="13" t="s">
        <v>53</v>
      </c>
      <c r="B52" s="6">
        <v>32.950000000000003</v>
      </c>
      <c r="C52" s="36">
        <v>34324</v>
      </c>
      <c r="D52" s="37">
        <v>21.914848484848488</v>
      </c>
      <c r="E52" s="37">
        <v>27.749400000000001</v>
      </c>
      <c r="F52" s="38" t="s">
        <v>361</v>
      </c>
      <c r="G52" s="36">
        <v>1026.9000000000001</v>
      </c>
      <c r="H52" s="38" t="s">
        <v>362</v>
      </c>
      <c r="I52" s="39">
        <v>112.27979797979799</v>
      </c>
      <c r="J52" s="40"/>
      <c r="K52" s="40"/>
      <c r="L52" s="40"/>
      <c r="M52" s="40"/>
      <c r="N52" s="40"/>
    </row>
    <row r="53" spans="1:14" x14ac:dyDescent="0.2">
      <c r="A53" s="13" t="s">
        <v>54</v>
      </c>
      <c r="B53" s="6">
        <v>32.85</v>
      </c>
      <c r="C53" s="36">
        <v>107468</v>
      </c>
      <c r="D53" s="37">
        <v>20.255935483870971</v>
      </c>
      <c r="E53" s="37">
        <v>22.492000000000001</v>
      </c>
      <c r="F53" s="38" t="s">
        <v>363</v>
      </c>
      <c r="G53" s="36">
        <v>918.52</v>
      </c>
      <c r="H53" s="38" t="s">
        <v>364</v>
      </c>
      <c r="I53" s="39">
        <v>91.268055555555563</v>
      </c>
      <c r="J53" s="40"/>
      <c r="K53" s="40"/>
      <c r="L53" s="40"/>
      <c r="M53" s="40"/>
      <c r="N53" s="40"/>
    </row>
    <row r="54" spans="1:14" x14ac:dyDescent="0.2">
      <c r="A54" s="13" t="s">
        <v>55</v>
      </c>
      <c r="B54" s="6">
        <v>32.5</v>
      </c>
      <c r="C54" s="36">
        <v>38917</v>
      </c>
      <c r="D54" s="37">
        <v>18.87531736526946</v>
      </c>
      <c r="E54" s="37">
        <v>21.103999999999999</v>
      </c>
      <c r="F54" s="38" t="s">
        <v>365</v>
      </c>
      <c r="G54" s="36">
        <v>1140.18</v>
      </c>
      <c r="H54" s="38" t="s">
        <v>366</v>
      </c>
      <c r="I54" s="39">
        <v>98.529419191919203</v>
      </c>
      <c r="J54" s="40"/>
      <c r="K54" s="40"/>
      <c r="L54" s="40"/>
      <c r="M54" s="40"/>
      <c r="N54" s="40"/>
    </row>
    <row r="55" spans="1:14" x14ac:dyDescent="0.2">
      <c r="A55" s="13" t="s">
        <v>56</v>
      </c>
      <c r="B55" s="6">
        <v>32.229999999999997</v>
      </c>
      <c r="C55" s="36">
        <v>14885</v>
      </c>
      <c r="D55" s="37">
        <v>30.990945945945946</v>
      </c>
      <c r="E55" s="37">
        <v>35.216999999999999</v>
      </c>
      <c r="F55" s="38" t="s">
        <v>367</v>
      </c>
      <c r="G55" s="36">
        <v>1225.67</v>
      </c>
      <c r="H55" s="38" t="s">
        <v>343</v>
      </c>
      <c r="I55" s="39">
        <v>111.82424242424241</v>
      </c>
      <c r="J55" s="40"/>
      <c r="K55" s="40"/>
      <c r="L55" s="40"/>
      <c r="M55" s="40"/>
      <c r="N55" s="40"/>
    </row>
    <row r="56" spans="1:14" x14ac:dyDescent="0.2">
      <c r="A56" s="13"/>
      <c r="B56" s="6"/>
      <c r="C56" s="36"/>
      <c r="D56" s="37"/>
      <c r="E56" s="37"/>
      <c r="F56" s="38"/>
      <c r="G56" s="36"/>
      <c r="H56" s="38"/>
      <c r="I56" s="39"/>
      <c r="J56" s="40"/>
      <c r="K56" s="40"/>
      <c r="L56" s="40"/>
      <c r="M56" s="40"/>
      <c r="N56" s="40"/>
    </row>
    <row r="57" spans="1:14" x14ac:dyDescent="0.2">
      <c r="A57" s="14" t="s">
        <v>57</v>
      </c>
      <c r="B57" s="6"/>
      <c r="C57" s="36"/>
      <c r="D57" s="37"/>
      <c r="E57" s="37"/>
      <c r="F57" s="38"/>
      <c r="G57" s="36"/>
      <c r="H57" s="38"/>
      <c r="I57" s="39"/>
      <c r="J57" s="40"/>
      <c r="K57" s="40"/>
      <c r="L57" s="40"/>
      <c r="M57" s="40"/>
      <c r="N57" s="40"/>
    </row>
    <row r="58" spans="1:14" x14ac:dyDescent="0.2">
      <c r="A58" s="13"/>
      <c r="B58" s="6"/>
      <c r="C58" s="36"/>
      <c r="D58" s="37"/>
      <c r="E58" s="37"/>
      <c r="F58" s="38"/>
      <c r="G58" s="36"/>
      <c r="H58" s="38"/>
      <c r="I58" s="39"/>
      <c r="J58" s="40"/>
      <c r="K58" s="40"/>
      <c r="L58" s="40"/>
      <c r="M58" s="40"/>
      <c r="N58" s="40"/>
    </row>
    <row r="59" spans="1:14" x14ac:dyDescent="0.2">
      <c r="A59" s="13" t="s">
        <v>58</v>
      </c>
      <c r="B59" s="6">
        <v>34.15</v>
      </c>
      <c r="C59" s="36">
        <v>5279</v>
      </c>
      <c r="D59" s="37">
        <v>32.862027027027025</v>
      </c>
      <c r="E59" s="37">
        <v>40.917000000000002</v>
      </c>
      <c r="F59" s="38" t="s">
        <v>368</v>
      </c>
      <c r="G59" s="36">
        <v>1339.53</v>
      </c>
      <c r="H59" s="38" t="s">
        <v>343</v>
      </c>
      <c r="I59" s="39">
        <v>111.82424242424241</v>
      </c>
      <c r="J59" s="40"/>
      <c r="K59" s="40"/>
      <c r="L59" s="40"/>
      <c r="M59" s="40"/>
      <c r="N59" s="40"/>
    </row>
    <row r="60" spans="1:14" x14ac:dyDescent="0.2">
      <c r="A60" s="13" t="s">
        <v>59</v>
      </c>
      <c r="B60" s="6">
        <v>34.1</v>
      </c>
      <c r="C60" s="36">
        <v>3637</v>
      </c>
      <c r="D60" s="37">
        <v>13.728484848484849</v>
      </c>
      <c r="E60" s="37">
        <v>22.652000000000001</v>
      </c>
      <c r="F60" s="38" t="s">
        <v>369</v>
      </c>
      <c r="G60" s="36">
        <v>1202.7331606217617</v>
      </c>
      <c r="H60" s="38" t="s">
        <v>339</v>
      </c>
      <c r="I60" s="39">
        <v>144.44343434343435</v>
      </c>
      <c r="J60" s="40"/>
      <c r="K60" s="40"/>
      <c r="L60" s="40"/>
      <c r="M60" s="40"/>
      <c r="N60" s="40"/>
    </row>
    <row r="61" spans="1:14" x14ac:dyDescent="0.2">
      <c r="A61" s="13" t="s">
        <v>60</v>
      </c>
      <c r="B61" s="6">
        <v>33</v>
      </c>
      <c r="C61" s="36">
        <v>9992</v>
      </c>
      <c r="D61" s="37">
        <v>14.248648648648649</v>
      </c>
      <c r="E61" s="37">
        <v>19.77</v>
      </c>
      <c r="F61" s="38" t="s">
        <v>361</v>
      </c>
      <c r="G61" s="36">
        <v>1022.63</v>
      </c>
      <c r="H61" s="38" t="s">
        <v>339</v>
      </c>
      <c r="I61" s="39">
        <v>144.44343434343435</v>
      </c>
      <c r="J61" s="40"/>
      <c r="K61" s="40"/>
      <c r="L61" s="40"/>
      <c r="M61" s="40"/>
      <c r="N61" s="40"/>
    </row>
    <row r="62" spans="1:14" x14ac:dyDescent="0.2">
      <c r="A62" s="13" t="s">
        <v>61</v>
      </c>
      <c r="B62" s="6">
        <v>33.369999999999997</v>
      </c>
      <c r="C62" s="36">
        <v>5523</v>
      </c>
      <c r="D62" s="37">
        <v>24.273351351351355</v>
      </c>
      <c r="E62" s="37">
        <v>30.439</v>
      </c>
      <c r="F62" s="38" t="s">
        <v>351</v>
      </c>
      <c r="G62" s="36">
        <v>1371.27</v>
      </c>
      <c r="H62" s="38" t="s">
        <v>343</v>
      </c>
      <c r="I62" s="39">
        <v>111.82424242424241</v>
      </c>
      <c r="J62" s="40"/>
      <c r="K62" s="40"/>
      <c r="L62" s="40"/>
      <c r="M62" s="40"/>
      <c r="N62" s="40"/>
    </row>
    <row r="63" spans="1:14" x14ac:dyDescent="0.2">
      <c r="A63" s="13" t="s">
        <v>62</v>
      </c>
      <c r="B63" s="6">
        <v>33.94</v>
      </c>
      <c r="C63" s="36">
        <v>11460</v>
      </c>
      <c r="D63" s="37">
        <v>16.916756756756758</v>
      </c>
      <c r="E63" s="37">
        <v>23.472000000000001</v>
      </c>
      <c r="F63" s="38" t="s">
        <v>361</v>
      </c>
      <c r="G63" s="36">
        <v>988.88</v>
      </c>
      <c r="H63" s="38" t="s">
        <v>339</v>
      </c>
      <c r="I63" s="39">
        <v>144.44343434343435</v>
      </c>
      <c r="J63" s="40"/>
      <c r="K63" s="40"/>
      <c r="L63" s="40"/>
      <c r="M63" s="40"/>
      <c r="N63" s="40"/>
    </row>
    <row r="64" spans="1:14" x14ac:dyDescent="0.2">
      <c r="A64" s="13" t="s">
        <v>63</v>
      </c>
      <c r="B64" s="6">
        <v>33.700000000000003</v>
      </c>
      <c r="C64" s="36">
        <v>21694</v>
      </c>
      <c r="D64" s="37">
        <v>20.776486486486487</v>
      </c>
      <c r="E64" s="37">
        <v>25.491</v>
      </c>
      <c r="F64" s="38" t="s">
        <v>370</v>
      </c>
      <c r="G64" s="36">
        <v>1074.1099999999999</v>
      </c>
      <c r="H64" s="38" t="s">
        <v>343</v>
      </c>
      <c r="I64" s="39">
        <v>111.82424242424241</v>
      </c>
      <c r="J64" s="40"/>
      <c r="K64" s="40"/>
      <c r="L64" s="40"/>
      <c r="M64" s="40"/>
      <c r="N64" s="40"/>
    </row>
    <row r="65" spans="1:14" x14ac:dyDescent="0.2">
      <c r="A65" s="13" t="s">
        <v>64</v>
      </c>
      <c r="B65" s="6">
        <v>34.03</v>
      </c>
      <c r="C65" s="36">
        <v>7541</v>
      </c>
      <c r="D65" s="37">
        <v>15.703783783783784</v>
      </c>
      <c r="E65" s="37">
        <v>21.789000000000001</v>
      </c>
      <c r="F65" s="38" t="s">
        <v>358</v>
      </c>
      <c r="G65" s="36">
        <v>1381</v>
      </c>
      <c r="H65" s="38" t="s">
        <v>339</v>
      </c>
      <c r="I65" s="39">
        <v>144.44343434343435</v>
      </c>
      <c r="J65" s="40"/>
      <c r="K65" s="40"/>
      <c r="L65" s="40"/>
      <c r="M65" s="40"/>
      <c r="N65" s="40"/>
    </row>
    <row r="66" spans="1:14" x14ac:dyDescent="0.2">
      <c r="A66" s="13" t="s">
        <v>65</v>
      </c>
      <c r="B66" s="6">
        <v>31.75</v>
      </c>
      <c r="C66" s="36">
        <v>167404</v>
      </c>
      <c r="D66" s="37">
        <v>20.023378787878787</v>
      </c>
      <c r="E66" s="37">
        <v>25.698730000000001</v>
      </c>
      <c r="F66" s="38" t="s">
        <v>361</v>
      </c>
      <c r="G66" s="36">
        <v>944.37</v>
      </c>
      <c r="H66" s="38" t="s">
        <v>371</v>
      </c>
      <c r="I66" s="39">
        <v>88.167676767676767</v>
      </c>
      <c r="J66" s="40"/>
      <c r="K66" s="40"/>
      <c r="L66" s="40"/>
      <c r="M66" s="40"/>
      <c r="N66" s="40"/>
    </row>
    <row r="67" spans="1:14" x14ac:dyDescent="0.2">
      <c r="A67" s="13" t="s">
        <v>66</v>
      </c>
      <c r="B67" s="6">
        <v>33.299999999999997</v>
      </c>
      <c r="C67" s="36">
        <v>145163</v>
      </c>
      <c r="D67" s="37">
        <v>16.359647198641767</v>
      </c>
      <c r="E67" s="37">
        <v>19.268900000000002</v>
      </c>
      <c r="F67" s="38" t="s">
        <v>372</v>
      </c>
      <c r="G67" s="36">
        <v>1043.8</v>
      </c>
      <c r="H67" s="38" t="s">
        <v>339</v>
      </c>
      <c r="I67" s="39">
        <v>144.44343434343435</v>
      </c>
      <c r="J67" s="40"/>
      <c r="K67" s="40"/>
      <c r="L67" s="40"/>
      <c r="M67" s="40"/>
      <c r="N67" s="40"/>
    </row>
    <row r="68" spans="1:14" x14ac:dyDescent="0.2">
      <c r="A68" s="13" t="s">
        <v>67</v>
      </c>
      <c r="B68" s="6">
        <v>33.53</v>
      </c>
      <c r="C68" s="36">
        <v>14867</v>
      </c>
      <c r="D68" s="37">
        <v>19.542038406827881</v>
      </c>
      <c r="E68" s="37">
        <v>23.338999999999999</v>
      </c>
      <c r="F68" s="38" t="s">
        <v>372</v>
      </c>
      <c r="G68" s="36">
        <v>1043.8</v>
      </c>
      <c r="H68" s="38" t="s">
        <v>339</v>
      </c>
      <c r="I68" s="39">
        <v>144.44343434343435</v>
      </c>
      <c r="J68" s="40"/>
      <c r="K68" s="40"/>
      <c r="L68" s="40"/>
      <c r="M68" s="40"/>
      <c r="N68" s="40"/>
    </row>
    <row r="69" spans="1:14" x14ac:dyDescent="0.2">
      <c r="A69" s="13" t="s">
        <v>68</v>
      </c>
      <c r="B69" s="6">
        <v>33.25</v>
      </c>
      <c r="C69" s="36">
        <v>43728</v>
      </c>
      <c r="D69" s="37">
        <v>21.991216216216216</v>
      </c>
      <c r="E69" s="37">
        <v>25.670999999999999</v>
      </c>
      <c r="F69" s="38" t="s">
        <v>342</v>
      </c>
      <c r="G69" s="36">
        <v>1126.53</v>
      </c>
      <c r="H69" s="38" t="s">
        <v>343</v>
      </c>
      <c r="I69" s="39">
        <v>111.82424242424241</v>
      </c>
      <c r="J69" s="40"/>
      <c r="K69" s="40"/>
      <c r="L69" s="40"/>
      <c r="M69" s="40"/>
      <c r="N69" s="40"/>
    </row>
    <row r="70" spans="1:14" x14ac:dyDescent="0.2">
      <c r="A70" s="13" t="s">
        <v>69</v>
      </c>
      <c r="B70" s="6">
        <v>34.35</v>
      </c>
      <c r="C70" s="36">
        <v>7434</v>
      </c>
      <c r="D70" s="37">
        <v>21.991216216216216</v>
      </c>
      <c r="E70" s="37">
        <v>25.670999999999999</v>
      </c>
      <c r="F70" s="38" t="s">
        <v>359</v>
      </c>
      <c r="G70" s="36">
        <v>1134.49</v>
      </c>
      <c r="H70" s="38" t="s">
        <v>343</v>
      </c>
      <c r="I70" s="39">
        <v>111.82424242424241</v>
      </c>
      <c r="J70" s="40"/>
      <c r="K70" s="40"/>
      <c r="L70" s="40"/>
      <c r="M70" s="40"/>
      <c r="N70" s="40"/>
    </row>
    <row r="71" spans="1:14" x14ac:dyDescent="0.2">
      <c r="A71" s="13" t="s">
        <v>70</v>
      </c>
      <c r="B71" s="6">
        <v>33.450000000000003</v>
      </c>
      <c r="C71" s="36">
        <v>28576</v>
      </c>
      <c r="D71" s="37">
        <v>27.816216216216215</v>
      </c>
      <c r="E71" s="37">
        <v>35.340000000000003</v>
      </c>
      <c r="F71" s="38" t="s">
        <v>373</v>
      </c>
      <c r="G71" s="36">
        <v>972.66</v>
      </c>
      <c r="H71" s="38" t="s">
        <v>374</v>
      </c>
      <c r="I71" s="39">
        <v>92.689898989899007</v>
      </c>
      <c r="J71" s="40"/>
      <c r="K71" s="40"/>
      <c r="L71" s="40"/>
      <c r="M71" s="40"/>
      <c r="N71" s="40"/>
    </row>
    <row r="72" spans="1:14" x14ac:dyDescent="0.2">
      <c r="A72" s="13"/>
      <c r="B72" s="6"/>
      <c r="C72" s="36"/>
      <c r="D72" s="37"/>
      <c r="E72" s="37"/>
      <c r="F72" s="38"/>
      <c r="G72" s="36"/>
      <c r="H72" s="38"/>
      <c r="I72" s="39"/>
      <c r="J72" s="40"/>
      <c r="K72" s="40"/>
      <c r="L72" s="40"/>
      <c r="M72" s="40"/>
      <c r="N72" s="40"/>
    </row>
    <row r="73" spans="1:14" x14ac:dyDescent="0.2">
      <c r="A73" s="14" t="s">
        <v>71</v>
      </c>
      <c r="B73" s="6"/>
      <c r="C73" s="36"/>
      <c r="D73" s="37"/>
      <c r="E73" s="37"/>
      <c r="F73" s="38"/>
      <c r="G73" s="36"/>
      <c r="H73" s="38"/>
      <c r="I73" s="39"/>
      <c r="J73" s="40"/>
      <c r="K73" s="40"/>
      <c r="L73" s="40"/>
      <c r="M73" s="40"/>
      <c r="N73" s="40"/>
    </row>
    <row r="74" spans="1:14" x14ac:dyDescent="0.2">
      <c r="A74" s="13"/>
      <c r="B74" s="6"/>
      <c r="C74" s="36"/>
      <c r="D74" s="37"/>
      <c r="E74" s="37"/>
      <c r="F74" s="38"/>
      <c r="G74" s="36"/>
      <c r="H74" s="38"/>
      <c r="I74" s="39"/>
      <c r="J74" s="40"/>
      <c r="K74" s="40"/>
      <c r="L74" s="40"/>
      <c r="M74" s="40"/>
      <c r="N74" s="40"/>
    </row>
    <row r="75" spans="1:14" x14ac:dyDescent="0.2">
      <c r="A75" s="13" t="s">
        <v>72</v>
      </c>
      <c r="B75" s="6">
        <v>33.85</v>
      </c>
      <c r="C75" s="36">
        <v>6852</v>
      </c>
      <c r="D75" s="37">
        <v>31.418378378378382</v>
      </c>
      <c r="E75" s="37">
        <v>29.274000000000001</v>
      </c>
      <c r="F75" s="38" t="s">
        <v>375</v>
      </c>
      <c r="G75" s="36">
        <v>1342.8199999999997</v>
      </c>
      <c r="H75" s="38" t="s">
        <v>339</v>
      </c>
      <c r="I75" s="39">
        <v>144.44343434343435</v>
      </c>
      <c r="J75" s="40"/>
      <c r="K75" s="40"/>
      <c r="L75" s="40"/>
      <c r="M75" s="40"/>
      <c r="N75" s="40"/>
    </row>
    <row r="76" spans="1:14" x14ac:dyDescent="0.2">
      <c r="A76" s="13" t="s">
        <v>73</v>
      </c>
      <c r="B76" s="6">
        <v>34</v>
      </c>
      <c r="C76" s="36">
        <v>9246</v>
      </c>
      <c r="D76" s="37">
        <v>18.99625806451613</v>
      </c>
      <c r="E76" s="37">
        <v>23.542000000000002</v>
      </c>
      <c r="F76" s="38" t="s">
        <v>358</v>
      </c>
      <c r="G76" s="36">
        <v>1028.75</v>
      </c>
      <c r="H76" s="38" t="s">
        <v>339</v>
      </c>
      <c r="I76" s="39">
        <v>144.44343434343435</v>
      </c>
      <c r="J76" s="40"/>
      <c r="K76" s="40"/>
      <c r="L76" s="40"/>
      <c r="M76" s="40"/>
      <c r="N76" s="40"/>
    </row>
    <row r="77" spans="1:14" x14ac:dyDescent="0.2">
      <c r="A77" s="13" t="s">
        <v>74</v>
      </c>
      <c r="B77" s="6">
        <v>33.75</v>
      </c>
      <c r="C77" s="36">
        <v>29014</v>
      </c>
      <c r="D77" s="37">
        <v>18.99625806451613</v>
      </c>
      <c r="E77" s="37">
        <v>23.542000000000002</v>
      </c>
      <c r="F77" s="38" t="s">
        <v>376</v>
      </c>
      <c r="G77" s="36">
        <v>1025</v>
      </c>
      <c r="H77" s="38" t="s">
        <v>377</v>
      </c>
      <c r="I77" s="39">
        <v>102.95934343434345</v>
      </c>
      <c r="J77" s="40"/>
      <c r="K77" s="40"/>
      <c r="L77" s="40"/>
      <c r="M77" s="40"/>
      <c r="N77" s="40"/>
    </row>
    <row r="78" spans="1:14" x14ac:dyDescent="0.2">
      <c r="A78" s="13" t="s">
        <v>75</v>
      </c>
      <c r="B78" s="6">
        <v>33.25</v>
      </c>
      <c r="C78" s="36">
        <v>14811</v>
      </c>
      <c r="D78" s="37">
        <v>18.99625806451613</v>
      </c>
      <c r="E78" s="37">
        <v>23.542000000000002</v>
      </c>
      <c r="F78" s="38" t="s">
        <v>378</v>
      </c>
      <c r="G78" s="36">
        <v>1182.81</v>
      </c>
      <c r="H78" s="38" t="s">
        <v>379</v>
      </c>
      <c r="I78" s="39">
        <v>125.66767676767675</v>
      </c>
      <c r="J78" s="40"/>
      <c r="K78" s="40"/>
      <c r="L78" s="40"/>
      <c r="M78" s="40"/>
      <c r="N78" s="40"/>
    </row>
    <row r="79" spans="1:14" x14ac:dyDescent="0.2">
      <c r="A79" s="13" t="s">
        <v>76</v>
      </c>
      <c r="B79" s="6">
        <v>33.4</v>
      </c>
      <c r="C79" s="36">
        <v>146161</v>
      </c>
      <c r="D79" s="37">
        <v>20.705415942769541</v>
      </c>
      <c r="E79" s="37">
        <v>26.710999999999999</v>
      </c>
      <c r="F79" s="38" t="s">
        <v>380</v>
      </c>
      <c r="G79" s="36">
        <v>938.51</v>
      </c>
      <c r="H79" s="38" t="s">
        <v>381</v>
      </c>
      <c r="I79" s="39">
        <v>78.436994949494945</v>
      </c>
      <c r="J79" s="40"/>
      <c r="K79" s="40"/>
      <c r="L79" s="40"/>
      <c r="M79" s="40"/>
      <c r="N79" s="40"/>
    </row>
    <row r="80" spans="1:14" x14ac:dyDescent="0.2">
      <c r="A80" s="13" t="s">
        <v>77</v>
      </c>
      <c r="B80" s="6">
        <v>34.299999999999997</v>
      </c>
      <c r="C80" s="36">
        <v>31648</v>
      </c>
      <c r="D80" s="37">
        <v>19.381540540540541</v>
      </c>
      <c r="E80" s="37">
        <v>28.760999999999999</v>
      </c>
      <c r="F80" s="38" t="s">
        <v>382</v>
      </c>
      <c r="G80" s="36">
        <v>908.17</v>
      </c>
      <c r="H80" s="38" t="s">
        <v>383</v>
      </c>
      <c r="I80" s="39">
        <v>85.339393939393929</v>
      </c>
      <c r="J80" s="40"/>
      <c r="K80" s="40"/>
      <c r="L80" s="40"/>
      <c r="M80" s="40"/>
      <c r="N80" s="40"/>
    </row>
    <row r="81" spans="1:14" x14ac:dyDescent="0.2">
      <c r="A81" s="13" t="s">
        <v>78</v>
      </c>
      <c r="B81" s="6">
        <v>33.28</v>
      </c>
      <c r="C81" s="36">
        <v>34601</v>
      </c>
      <c r="D81" s="37">
        <v>18.99625806451613</v>
      </c>
      <c r="E81" s="37">
        <v>23.542000000000002</v>
      </c>
      <c r="F81" s="38" t="s">
        <v>384</v>
      </c>
      <c r="G81" s="36">
        <v>1006.87</v>
      </c>
      <c r="H81" s="38" t="s">
        <v>385</v>
      </c>
      <c r="I81" s="39">
        <v>106.07676767676767</v>
      </c>
      <c r="J81" s="40"/>
      <c r="K81" s="40"/>
      <c r="L81" s="40"/>
      <c r="M81" s="40"/>
      <c r="N81" s="40"/>
    </row>
    <row r="82" spans="1:14" x14ac:dyDescent="0.2">
      <c r="A82" s="13" t="s">
        <v>79</v>
      </c>
      <c r="B82" s="6">
        <v>33.68</v>
      </c>
      <c r="C82" s="36">
        <v>11668</v>
      </c>
      <c r="D82" s="37">
        <v>21.849135135135132</v>
      </c>
      <c r="E82" s="37">
        <v>26.908000000000001</v>
      </c>
      <c r="F82" s="38" t="s">
        <v>386</v>
      </c>
      <c r="G82" s="36">
        <v>1025.08</v>
      </c>
      <c r="H82" s="38" t="s">
        <v>386</v>
      </c>
      <c r="I82" s="39">
        <v>105.02588383838383</v>
      </c>
      <c r="J82" s="40"/>
      <c r="K82" s="40"/>
      <c r="L82" s="40"/>
      <c r="M82" s="40"/>
      <c r="N82" s="40"/>
    </row>
    <row r="83" spans="1:14" x14ac:dyDescent="0.2">
      <c r="A83" s="13" t="s">
        <v>80</v>
      </c>
      <c r="B83" s="6">
        <v>33.770000000000003</v>
      </c>
      <c r="C83" s="36">
        <v>27498</v>
      </c>
      <c r="D83" s="37">
        <v>21.849135135135132</v>
      </c>
      <c r="E83" s="37">
        <v>26.908000000000001</v>
      </c>
      <c r="F83" s="38" t="s">
        <v>387</v>
      </c>
      <c r="G83" s="36">
        <v>893.89</v>
      </c>
      <c r="H83" s="38" t="s">
        <v>388</v>
      </c>
      <c r="I83" s="39">
        <v>85.109217171717177</v>
      </c>
      <c r="J83" s="40"/>
      <c r="K83" s="40"/>
      <c r="L83" s="40"/>
      <c r="M83" s="40"/>
      <c r="N83" s="40"/>
    </row>
    <row r="84" spans="1:14" x14ac:dyDescent="0.2">
      <c r="A84" s="13" t="s">
        <v>81</v>
      </c>
      <c r="B84" s="6">
        <v>34.020000000000003</v>
      </c>
      <c r="C84" s="36">
        <v>17750</v>
      </c>
      <c r="D84" s="37">
        <v>23.727567567567565</v>
      </c>
      <c r="E84" s="37">
        <v>32.921999999999997</v>
      </c>
      <c r="F84" s="38" t="s">
        <v>389</v>
      </c>
      <c r="G84" s="36">
        <v>1079.8599999999999</v>
      </c>
      <c r="H84" s="38" t="s">
        <v>390</v>
      </c>
      <c r="I84" s="39">
        <v>85.075505050505043</v>
      </c>
      <c r="J84" s="40"/>
      <c r="K84" s="40"/>
      <c r="L84" s="40"/>
      <c r="M84" s="40"/>
      <c r="N84" s="40"/>
    </row>
    <row r="85" spans="1:14" x14ac:dyDescent="0.2">
      <c r="A85" s="13" t="s">
        <v>82</v>
      </c>
      <c r="B85" s="6">
        <v>33.770000000000003</v>
      </c>
      <c r="C85" s="36">
        <v>18755</v>
      </c>
      <c r="D85" s="37">
        <v>22.955567567567567</v>
      </c>
      <c r="E85" s="37">
        <v>27.530999999999999</v>
      </c>
      <c r="F85" s="38" t="s">
        <v>391</v>
      </c>
      <c r="G85" s="36">
        <v>941.71999999999991</v>
      </c>
      <c r="H85" s="38" t="s">
        <v>392</v>
      </c>
      <c r="I85" s="39">
        <v>122.29772727272729</v>
      </c>
      <c r="J85" s="40"/>
      <c r="K85" s="40"/>
      <c r="L85" s="40"/>
      <c r="M85" s="40"/>
      <c r="N85" s="40"/>
    </row>
    <row r="86" spans="1:14" x14ac:dyDescent="0.2">
      <c r="A86" s="13" t="s">
        <v>83</v>
      </c>
      <c r="B86" s="6">
        <v>34.1</v>
      </c>
      <c r="C86" s="36">
        <v>7577</v>
      </c>
      <c r="D86" s="37">
        <v>20.705415942769541</v>
      </c>
      <c r="E86" s="37">
        <v>26.710999999999999</v>
      </c>
      <c r="F86" s="38" t="s">
        <v>393</v>
      </c>
      <c r="G86" s="36">
        <v>1266.2299811587375</v>
      </c>
      <c r="H86" s="38" t="s">
        <v>343</v>
      </c>
      <c r="I86" s="39">
        <v>111.82424242424241</v>
      </c>
      <c r="J86" s="40"/>
      <c r="K86" s="40"/>
      <c r="L86" s="40"/>
      <c r="M86" s="40"/>
      <c r="N86" s="40"/>
    </row>
    <row r="87" spans="1:14" x14ac:dyDescent="0.2">
      <c r="A87" s="13" t="s">
        <v>84</v>
      </c>
      <c r="B87" s="6">
        <v>33.93</v>
      </c>
      <c r="C87" s="36">
        <v>13275</v>
      </c>
      <c r="D87" s="37">
        <v>20.705415942769541</v>
      </c>
      <c r="E87" s="37">
        <v>26.710999999999999</v>
      </c>
      <c r="F87" s="38" t="s">
        <v>394</v>
      </c>
      <c r="G87" s="36">
        <v>1117.78</v>
      </c>
      <c r="H87" s="38" t="s">
        <v>395</v>
      </c>
      <c r="I87" s="39">
        <v>103.50227272727274</v>
      </c>
      <c r="J87" s="40"/>
      <c r="K87" s="40"/>
      <c r="L87" s="40"/>
      <c r="M87" s="40"/>
      <c r="N87" s="40"/>
    </row>
    <row r="88" spans="1:14" x14ac:dyDescent="0.2">
      <c r="A88" s="13"/>
      <c r="B88" s="6"/>
      <c r="C88" s="36"/>
      <c r="D88" s="37"/>
      <c r="E88" s="37"/>
      <c r="F88" s="38"/>
      <c r="G88" s="36"/>
      <c r="H88" s="38"/>
      <c r="I88" s="39"/>
      <c r="J88" s="40"/>
      <c r="K88" s="40"/>
      <c r="L88" s="40"/>
      <c r="M88" s="40"/>
      <c r="N88" s="40"/>
    </row>
    <row r="89" spans="1:14" x14ac:dyDescent="0.2">
      <c r="A89" s="14" t="s">
        <v>85</v>
      </c>
      <c r="B89" s="6"/>
      <c r="C89" s="36"/>
      <c r="D89" s="37"/>
      <c r="E89" s="37"/>
      <c r="F89" s="38"/>
      <c r="G89" s="36"/>
      <c r="H89" s="38"/>
      <c r="I89" s="39"/>
      <c r="J89" s="40"/>
      <c r="K89" s="40"/>
      <c r="L89" s="40"/>
      <c r="M89" s="40"/>
      <c r="N89" s="40"/>
    </row>
    <row r="90" spans="1:14" x14ac:dyDescent="0.2">
      <c r="A90" s="13"/>
      <c r="B90" s="6"/>
      <c r="C90" s="36"/>
      <c r="D90" s="37"/>
      <c r="E90" s="37"/>
      <c r="F90" s="38"/>
      <c r="G90" s="36"/>
      <c r="H90" s="38"/>
      <c r="I90" s="39"/>
      <c r="J90" s="40"/>
      <c r="K90" s="40"/>
      <c r="L90" s="40"/>
      <c r="M90" s="40"/>
      <c r="N90" s="40"/>
    </row>
    <row r="91" spans="1:14" x14ac:dyDescent="0.2">
      <c r="A91" s="13" t="s">
        <v>86</v>
      </c>
      <c r="B91" s="6">
        <v>33.799999999999997</v>
      </c>
      <c r="C91" s="36">
        <v>9263</v>
      </c>
      <c r="D91" s="37">
        <v>21.849135135135132</v>
      </c>
      <c r="E91" s="37">
        <v>26.908000000000001</v>
      </c>
      <c r="F91" s="38" t="s">
        <v>359</v>
      </c>
      <c r="G91" s="36">
        <v>1226.67</v>
      </c>
      <c r="H91" s="38" t="s">
        <v>339</v>
      </c>
      <c r="I91" s="39">
        <v>144.44343434343435</v>
      </c>
      <c r="J91" s="40"/>
      <c r="K91" s="40"/>
      <c r="L91" s="40"/>
      <c r="M91" s="40"/>
      <c r="N91" s="40"/>
    </row>
    <row r="92" spans="1:14" x14ac:dyDescent="0.2">
      <c r="A92" s="13" t="s">
        <v>87</v>
      </c>
      <c r="B92" s="6">
        <v>33.81</v>
      </c>
      <c r="C92" s="36">
        <v>8342</v>
      </c>
      <c r="D92" s="37">
        <v>22.4025</v>
      </c>
      <c r="E92" s="37">
        <v>28.274999999999999</v>
      </c>
      <c r="F92" s="38" t="s">
        <v>396</v>
      </c>
      <c r="G92" s="36">
        <v>1447.227979274611</v>
      </c>
      <c r="H92" s="38" t="s">
        <v>339</v>
      </c>
      <c r="I92" s="39">
        <v>144.44343434343435</v>
      </c>
      <c r="J92" s="40"/>
      <c r="K92" s="40"/>
      <c r="L92" s="40"/>
      <c r="M92" s="40"/>
      <c r="N92" s="40"/>
    </row>
    <row r="93" spans="1:14" x14ac:dyDescent="0.2">
      <c r="A93" s="13" t="s">
        <v>88</v>
      </c>
      <c r="B93" s="6">
        <v>34</v>
      </c>
      <c r="C93" s="36">
        <v>12155</v>
      </c>
      <c r="D93" s="37">
        <v>21.565000000000001</v>
      </c>
      <c r="E93" s="37">
        <v>28.405000000000001</v>
      </c>
      <c r="F93" s="38" t="s">
        <v>397</v>
      </c>
      <c r="G93" s="36">
        <v>1168.75</v>
      </c>
      <c r="H93" s="38" t="s">
        <v>339</v>
      </c>
      <c r="I93" s="39">
        <v>144.44343434343435</v>
      </c>
      <c r="J93" s="40"/>
      <c r="K93" s="40"/>
      <c r="L93" s="40"/>
      <c r="M93" s="40"/>
      <c r="N93" s="40"/>
    </row>
    <row r="94" spans="1:14" x14ac:dyDescent="0.2">
      <c r="A94" s="13" t="s">
        <v>89</v>
      </c>
      <c r="B94" s="6">
        <v>33.42</v>
      </c>
      <c r="C94" s="36">
        <v>20040</v>
      </c>
      <c r="D94" s="37">
        <v>19.93183783783784</v>
      </c>
      <c r="E94" s="37">
        <v>25.635000000000002</v>
      </c>
      <c r="F94" s="38" t="s">
        <v>398</v>
      </c>
      <c r="G94" s="36">
        <v>1127.0999999999999</v>
      </c>
      <c r="H94" s="38" t="s">
        <v>399</v>
      </c>
      <c r="I94" s="39">
        <v>120.28585858585859</v>
      </c>
      <c r="J94" s="40"/>
      <c r="K94" s="40"/>
      <c r="L94" s="40"/>
      <c r="M94" s="40"/>
      <c r="N94" s="40"/>
    </row>
    <row r="95" spans="1:14" x14ac:dyDescent="0.2">
      <c r="A95" s="13" t="s">
        <v>90</v>
      </c>
      <c r="B95" s="6">
        <v>33.86</v>
      </c>
      <c r="C95" s="36">
        <v>17932</v>
      </c>
      <c r="D95" s="37">
        <v>19.779</v>
      </c>
      <c r="E95" s="37">
        <v>25.53</v>
      </c>
      <c r="F95" s="38" t="s">
        <v>351</v>
      </c>
      <c r="G95" s="36">
        <v>1371.27</v>
      </c>
      <c r="H95" s="38" t="s">
        <v>339</v>
      </c>
      <c r="I95" s="39">
        <v>144.44343434343435</v>
      </c>
      <c r="J95" s="40"/>
      <c r="K95" s="40"/>
      <c r="L95" s="40"/>
      <c r="M95" s="40"/>
      <c r="N95" s="40"/>
    </row>
    <row r="96" spans="1:14" x14ac:dyDescent="0.2">
      <c r="A96" s="13" t="s">
        <v>91</v>
      </c>
      <c r="B96" s="6">
        <v>33.31</v>
      </c>
      <c r="C96" s="36">
        <v>10076</v>
      </c>
      <c r="D96" s="37">
        <v>20.541</v>
      </c>
      <c r="E96" s="37">
        <v>26.355</v>
      </c>
      <c r="F96" s="38" t="s">
        <v>359</v>
      </c>
      <c r="G96" s="36">
        <v>1286.48</v>
      </c>
      <c r="H96" s="38" t="s">
        <v>339</v>
      </c>
      <c r="I96" s="39">
        <v>144.44343434343435</v>
      </c>
      <c r="J96" s="40"/>
      <c r="K96" s="40"/>
      <c r="L96" s="40"/>
      <c r="M96" s="40"/>
      <c r="N96" s="40"/>
    </row>
    <row r="97" spans="1:14" x14ac:dyDescent="0.2">
      <c r="A97" s="13" t="s">
        <v>92</v>
      </c>
      <c r="B97" s="6">
        <v>32.19</v>
      </c>
      <c r="C97" s="36">
        <v>97574</v>
      </c>
      <c r="D97" s="37">
        <v>18.544499999999999</v>
      </c>
      <c r="E97" s="37">
        <v>24.614999999999998</v>
      </c>
      <c r="F97" s="38" t="s">
        <v>400</v>
      </c>
      <c r="G97" s="36">
        <v>1044.8499999999999</v>
      </c>
      <c r="H97" s="38" t="s">
        <v>401</v>
      </c>
      <c r="I97" s="39">
        <v>90.362829293749996</v>
      </c>
      <c r="J97" s="40"/>
      <c r="K97" s="40"/>
      <c r="L97" s="40"/>
      <c r="M97" s="40"/>
      <c r="N97" s="40"/>
    </row>
    <row r="98" spans="1:14" x14ac:dyDescent="0.2">
      <c r="A98" s="13" t="s">
        <v>93</v>
      </c>
      <c r="B98" s="6">
        <v>33.07</v>
      </c>
      <c r="C98" s="36">
        <v>28304</v>
      </c>
      <c r="D98" s="37">
        <v>11.745454545454546</v>
      </c>
      <c r="E98" s="37">
        <v>19.38</v>
      </c>
      <c r="F98" s="38" t="s">
        <v>402</v>
      </c>
      <c r="G98" s="36">
        <v>781.49</v>
      </c>
      <c r="H98" s="38" t="s">
        <v>403</v>
      </c>
      <c r="I98" s="39">
        <v>69.917688189709594</v>
      </c>
      <c r="J98" s="40"/>
      <c r="K98" s="40"/>
      <c r="L98" s="40"/>
      <c r="M98" s="40"/>
      <c r="N98" s="40"/>
    </row>
    <row r="99" spans="1:14" x14ac:dyDescent="0.2">
      <c r="A99" s="13"/>
      <c r="B99" s="6"/>
      <c r="C99" s="36"/>
      <c r="D99" s="37"/>
      <c r="E99" s="37"/>
      <c r="F99" s="38"/>
      <c r="G99" s="36"/>
      <c r="H99" s="38"/>
      <c r="I99" s="39"/>
      <c r="J99" s="40"/>
      <c r="K99" s="40"/>
      <c r="L99" s="40"/>
      <c r="M99" s="40"/>
      <c r="N99" s="40"/>
    </row>
    <row r="100" spans="1:14" x14ac:dyDescent="0.2">
      <c r="A100" s="14" t="s">
        <v>94</v>
      </c>
      <c r="B100" s="6"/>
      <c r="C100" s="36"/>
      <c r="D100" s="37"/>
      <c r="E100" s="37"/>
      <c r="F100" s="38"/>
      <c r="G100" s="36"/>
      <c r="H100" s="38"/>
      <c r="I100" s="39"/>
      <c r="J100" s="40"/>
      <c r="K100" s="40"/>
      <c r="L100" s="40"/>
      <c r="M100" s="40"/>
      <c r="N100" s="40"/>
    </row>
    <row r="101" spans="1:14" x14ac:dyDescent="0.2">
      <c r="A101" s="13"/>
      <c r="B101" s="6"/>
      <c r="C101" s="36"/>
      <c r="D101" s="37"/>
      <c r="E101" s="37"/>
      <c r="F101" s="38"/>
      <c r="G101" s="36"/>
      <c r="H101" s="38"/>
      <c r="I101" s="39"/>
      <c r="J101" s="40"/>
      <c r="K101" s="40"/>
      <c r="L101" s="40"/>
      <c r="M101" s="40"/>
      <c r="N101" s="40"/>
    </row>
    <row r="102" spans="1:14" x14ac:dyDescent="0.2">
      <c r="A102" s="13" t="s">
        <v>95</v>
      </c>
      <c r="B102" s="6">
        <v>34.07</v>
      </c>
      <c r="C102" s="36">
        <v>5438</v>
      </c>
      <c r="D102" s="37">
        <v>45.94175675675676</v>
      </c>
      <c r="E102" s="37">
        <v>48.777000000000001</v>
      </c>
      <c r="F102" s="38" t="s">
        <v>404</v>
      </c>
      <c r="G102" s="41" t="s">
        <v>404</v>
      </c>
      <c r="H102" s="38" t="s">
        <v>339</v>
      </c>
      <c r="I102" s="39">
        <v>144.44343434343435</v>
      </c>
      <c r="J102" s="40"/>
      <c r="K102" s="40"/>
      <c r="L102" s="40"/>
      <c r="M102" s="40"/>
      <c r="N102" s="40"/>
    </row>
    <row r="103" spans="1:14" x14ac:dyDescent="0.2">
      <c r="A103" s="13" t="s">
        <v>96</v>
      </c>
      <c r="B103" s="6">
        <v>33.79</v>
      </c>
      <c r="C103" s="36">
        <v>7002</v>
      </c>
      <c r="D103" s="37">
        <v>21.849135135135132</v>
      </c>
      <c r="E103" s="37">
        <v>26.908000000000001</v>
      </c>
      <c r="F103" s="38" t="s">
        <v>405</v>
      </c>
      <c r="G103" s="36">
        <v>1178.6300000000001</v>
      </c>
      <c r="H103" s="38" t="s">
        <v>406</v>
      </c>
      <c r="I103" s="39">
        <v>151.14456940929608</v>
      </c>
      <c r="J103" s="40"/>
      <c r="K103" s="40"/>
      <c r="L103" s="40"/>
      <c r="M103" s="40"/>
      <c r="N103" s="40"/>
    </row>
    <row r="104" spans="1:14" x14ac:dyDescent="0.2">
      <c r="A104" s="13" t="s">
        <v>97</v>
      </c>
      <c r="B104" s="6">
        <v>34.07</v>
      </c>
      <c r="C104" s="36">
        <v>16144</v>
      </c>
      <c r="D104" s="37">
        <v>21.849135135135132</v>
      </c>
      <c r="E104" s="37">
        <v>26.908000000000001</v>
      </c>
      <c r="F104" s="38" t="s">
        <v>359</v>
      </c>
      <c r="G104" s="36">
        <v>1149.7668393782383</v>
      </c>
      <c r="H104" s="38" t="s">
        <v>339</v>
      </c>
      <c r="I104" s="39">
        <v>144.44343434343435</v>
      </c>
      <c r="J104" s="40"/>
      <c r="K104" s="40"/>
      <c r="L104" s="40"/>
      <c r="M104" s="40"/>
      <c r="N104" s="40"/>
    </row>
    <row r="105" spans="1:14" x14ac:dyDescent="0.2">
      <c r="A105" s="13" t="s">
        <v>98</v>
      </c>
      <c r="B105" s="6">
        <v>33.770000000000003</v>
      </c>
      <c r="C105" s="36">
        <v>13883</v>
      </c>
      <c r="D105" s="37">
        <v>24.320864864864866</v>
      </c>
      <c r="E105" s="37">
        <v>28.096</v>
      </c>
      <c r="F105" s="38" t="s">
        <v>358</v>
      </c>
      <c r="G105" s="36">
        <v>1374.98</v>
      </c>
      <c r="H105" s="38" t="s">
        <v>339</v>
      </c>
      <c r="I105" s="39">
        <v>144.44343434343435</v>
      </c>
      <c r="J105" s="40"/>
      <c r="K105" s="40"/>
      <c r="L105" s="40"/>
      <c r="M105" s="40"/>
      <c r="N105" s="40"/>
    </row>
    <row r="106" spans="1:14" x14ac:dyDescent="0.2">
      <c r="A106" s="13" t="s">
        <v>99</v>
      </c>
      <c r="B106" s="6">
        <v>34.07</v>
      </c>
      <c r="C106" s="36">
        <v>13134</v>
      </c>
      <c r="D106" s="37">
        <v>25.732651515151517</v>
      </c>
      <c r="E106" s="37">
        <v>36.43985</v>
      </c>
      <c r="F106" s="38" t="s">
        <v>359</v>
      </c>
      <c r="G106" s="36">
        <v>1239.03</v>
      </c>
      <c r="H106" s="38" t="s">
        <v>339</v>
      </c>
      <c r="I106" s="39">
        <v>144.44343434343435</v>
      </c>
      <c r="J106" s="40"/>
      <c r="K106" s="40"/>
      <c r="L106" s="40"/>
      <c r="M106" s="40"/>
      <c r="N106" s="40"/>
    </row>
    <row r="107" spans="1:14" x14ac:dyDescent="0.2">
      <c r="A107" s="13" t="s">
        <v>100</v>
      </c>
      <c r="B107" s="6">
        <v>33.82</v>
      </c>
      <c r="C107" s="36">
        <v>9056</v>
      </c>
      <c r="D107" s="37">
        <v>24.647493243243247</v>
      </c>
      <c r="E107" s="37">
        <v>28.721520000000002</v>
      </c>
      <c r="F107" s="38" t="s">
        <v>407</v>
      </c>
      <c r="G107" s="36">
        <v>1020.25</v>
      </c>
      <c r="H107" s="38" t="s">
        <v>408</v>
      </c>
      <c r="I107" s="39">
        <v>121.52247474747476</v>
      </c>
      <c r="J107" s="40"/>
      <c r="K107" s="40"/>
      <c r="L107" s="40"/>
      <c r="M107" s="40"/>
      <c r="N107" s="40"/>
    </row>
    <row r="108" spans="1:14" x14ac:dyDescent="0.2">
      <c r="A108" s="13" t="s">
        <v>101</v>
      </c>
      <c r="B108" s="6">
        <v>33.67</v>
      </c>
      <c r="C108" s="36">
        <v>72304</v>
      </c>
      <c r="D108" s="37">
        <v>21.849135135135132</v>
      </c>
      <c r="E108" s="37">
        <v>26.908000000000001</v>
      </c>
      <c r="F108" s="38" t="s">
        <v>409</v>
      </c>
      <c r="G108" s="36">
        <v>1026.48</v>
      </c>
      <c r="H108" s="38" t="s">
        <v>410</v>
      </c>
      <c r="I108" s="39">
        <v>90.785470349210868</v>
      </c>
      <c r="J108" s="40"/>
      <c r="K108" s="40"/>
      <c r="L108" s="40"/>
      <c r="M108" s="40"/>
      <c r="N108" s="40"/>
    </row>
    <row r="109" spans="1:14" x14ac:dyDescent="0.2">
      <c r="A109" s="13" t="s">
        <v>102</v>
      </c>
      <c r="B109" s="6">
        <v>34.19</v>
      </c>
      <c r="C109" s="36">
        <v>20145</v>
      </c>
      <c r="D109" s="37">
        <v>21.849135135135132</v>
      </c>
      <c r="E109" s="37">
        <v>26.908000000000001</v>
      </c>
      <c r="F109" s="38" t="s">
        <v>411</v>
      </c>
      <c r="G109" s="36">
        <v>1006.26</v>
      </c>
      <c r="H109" s="38" t="s">
        <v>412</v>
      </c>
      <c r="I109" s="39">
        <v>106.52588254060922</v>
      </c>
      <c r="J109" s="40"/>
      <c r="K109" s="40"/>
      <c r="L109" s="40"/>
      <c r="M109" s="40"/>
      <c r="N109" s="40"/>
    </row>
    <row r="110" spans="1:14" x14ac:dyDescent="0.2">
      <c r="A110" s="13" t="s">
        <v>103</v>
      </c>
      <c r="B110" s="6">
        <v>34.21</v>
      </c>
      <c r="C110" s="36">
        <v>26918</v>
      </c>
      <c r="D110" s="37">
        <v>21.849135135135132</v>
      </c>
      <c r="E110" s="37">
        <v>26.91</v>
      </c>
      <c r="F110" s="38" t="s">
        <v>413</v>
      </c>
      <c r="G110" s="36">
        <v>1075.95</v>
      </c>
      <c r="H110" s="38" t="s">
        <v>414</v>
      </c>
      <c r="I110" s="39">
        <v>119.76319314666982</v>
      </c>
      <c r="J110" s="40"/>
      <c r="K110" s="40"/>
      <c r="L110" s="40"/>
      <c r="M110" s="40"/>
      <c r="N110" s="40"/>
    </row>
    <row r="111" spans="1:14" x14ac:dyDescent="0.2">
      <c r="A111" s="13" t="s">
        <v>104</v>
      </c>
      <c r="B111" s="6">
        <v>33.020000000000003</v>
      </c>
      <c r="C111" s="36">
        <v>36434</v>
      </c>
      <c r="D111" s="37">
        <v>27.691675675675672</v>
      </c>
      <c r="E111" s="37">
        <v>35.978999999999999</v>
      </c>
      <c r="F111" s="38" t="s">
        <v>415</v>
      </c>
      <c r="G111" s="36">
        <v>1172.8900000000001</v>
      </c>
      <c r="H111" s="38" t="s">
        <v>416</v>
      </c>
      <c r="I111" s="39">
        <v>108.65378787878788</v>
      </c>
      <c r="J111" s="40"/>
      <c r="K111" s="40"/>
      <c r="L111" s="40"/>
      <c r="M111" s="40"/>
      <c r="N111" s="40"/>
    </row>
    <row r="112" spans="1:14" x14ac:dyDescent="0.2">
      <c r="A112" s="13" t="s">
        <v>105</v>
      </c>
      <c r="B112" s="6">
        <v>34.22</v>
      </c>
      <c r="C112" s="36">
        <v>15461</v>
      </c>
      <c r="D112" s="37">
        <v>21.205891891891895</v>
      </c>
      <c r="E112" s="37">
        <v>27.45</v>
      </c>
      <c r="F112" s="38" t="s">
        <v>417</v>
      </c>
      <c r="G112" s="36">
        <v>1220.05</v>
      </c>
      <c r="H112" s="38" t="s">
        <v>418</v>
      </c>
      <c r="I112" s="39">
        <v>115.25252525252526</v>
      </c>
      <c r="J112" s="40"/>
      <c r="K112" s="40"/>
      <c r="L112" s="40"/>
      <c r="M112" s="40"/>
      <c r="N112" s="40"/>
    </row>
    <row r="113" spans="1:14" x14ac:dyDescent="0.2">
      <c r="A113" s="13" t="s">
        <v>106</v>
      </c>
      <c r="B113" s="6">
        <v>33.44</v>
      </c>
      <c r="C113" s="36">
        <v>10748</v>
      </c>
      <c r="D113" s="37">
        <v>18.576924242424241</v>
      </c>
      <c r="E113" s="37">
        <v>24.471270000000001</v>
      </c>
      <c r="F113" s="38" t="s">
        <v>419</v>
      </c>
      <c r="G113" s="36">
        <v>1206.51</v>
      </c>
      <c r="H113" s="38" t="s">
        <v>420</v>
      </c>
      <c r="I113" s="39">
        <v>102.53939393939393</v>
      </c>
      <c r="J113" s="40"/>
      <c r="K113" s="40"/>
      <c r="L113" s="40"/>
      <c r="M113" s="40"/>
      <c r="N113" s="40"/>
    </row>
    <row r="114" spans="1:14" x14ac:dyDescent="0.2">
      <c r="A114" s="13" t="s">
        <v>107</v>
      </c>
      <c r="B114" s="6">
        <v>33.6</v>
      </c>
      <c r="C114" s="36">
        <v>61029</v>
      </c>
      <c r="D114" s="37">
        <v>27.36007</v>
      </c>
      <c r="E114" s="37">
        <v>19.896180000000001</v>
      </c>
      <c r="F114" s="38" t="s">
        <v>421</v>
      </c>
      <c r="G114" s="36">
        <v>1085</v>
      </c>
      <c r="H114" s="38" t="s">
        <v>422</v>
      </c>
      <c r="I114" s="39">
        <v>130.22323232323234</v>
      </c>
      <c r="J114" s="40"/>
      <c r="K114" s="40"/>
      <c r="L114" s="40"/>
      <c r="M114" s="40"/>
      <c r="N114" s="40"/>
    </row>
    <row r="115" spans="1:14" x14ac:dyDescent="0.2">
      <c r="A115" s="13"/>
      <c r="B115" s="6"/>
      <c r="C115" s="36"/>
      <c r="D115" s="37"/>
      <c r="E115" s="37"/>
      <c r="F115" s="38"/>
      <c r="G115" s="36"/>
      <c r="H115" s="38"/>
      <c r="I115" s="39"/>
      <c r="J115" s="40"/>
      <c r="K115" s="40"/>
      <c r="L115" s="40"/>
      <c r="M115" s="40"/>
      <c r="N115" s="40"/>
    </row>
    <row r="116" spans="1:14" x14ac:dyDescent="0.2">
      <c r="A116" s="14" t="s">
        <v>108</v>
      </c>
      <c r="B116" s="6"/>
      <c r="C116" s="36"/>
      <c r="D116" s="37"/>
      <c r="E116" s="37"/>
      <c r="F116" s="38"/>
      <c r="G116" s="36"/>
      <c r="H116" s="38"/>
      <c r="I116" s="39"/>
      <c r="J116" s="40"/>
      <c r="K116" s="40"/>
      <c r="L116" s="40"/>
      <c r="M116" s="40"/>
      <c r="N116" s="40"/>
    </row>
    <row r="117" spans="1:14" x14ac:dyDescent="0.2">
      <c r="A117" s="13"/>
      <c r="B117" s="6"/>
      <c r="C117" s="36"/>
      <c r="D117" s="37"/>
      <c r="E117" s="37"/>
      <c r="F117" s="38"/>
      <c r="G117" s="36"/>
      <c r="H117" s="38"/>
      <c r="I117" s="39"/>
      <c r="J117" s="40"/>
      <c r="K117" s="40"/>
      <c r="L117" s="40"/>
      <c r="M117" s="40"/>
      <c r="N117" s="40"/>
    </row>
    <row r="118" spans="1:14" x14ac:dyDescent="0.2">
      <c r="A118" s="13" t="s">
        <v>109</v>
      </c>
      <c r="B118" s="6">
        <v>33.75</v>
      </c>
      <c r="C118" s="36">
        <v>13061</v>
      </c>
      <c r="D118" s="37">
        <v>25.67681081081081</v>
      </c>
      <c r="E118" s="37">
        <v>30.341000000000001</v>
      </c>
      <c r="F118" s="38" t="s">
        <v>423</v>
      </c>
      <c r="G118" s="36">
        <v>1110.3399999999999</v>
      </c>
      <c r="H118" s="38" t="s">
        <v>424</v>
      </c>
      <c r="I118" s="39">
        <v>110.68055555555557</v>
      </c>
      <c r="J118" s="40"/>
      <c r="K118" s="40"/>
      <c r="L118" s="40"/>
      <c r="M118" s="40"/>
      <c r="N118" s="40"/>
    </row>
    <row r="119" spans="1:14" x14ac:dyDescent="0.2">
      <c r="A119" s="13" t="s">
        <v>110</v>
      </c>
      <c r="B119" s="6">
        <v>34.270000000000003</v>
      </c>
      <c r="C119" s="36">
        <v>31996</v>
      </c>
      <c r="D119" s="37">
        <v>18.568243243243245</v>
      </c>
      <c r="E119" s="37">
        <v>27.1</v>
      </c>
      <c r="F119" s="38" t="s">
        <v>425</v>
      </c>
      <c r="G119" s="36">
        <v>917.99</v>
      </c>
      <c r="H119" s="38" t="s">
        <v>426</v>
      </c>
      <c r="I119" s="39">
        <v>101.70248119239268</v>
      </c>
      <c r="J119" s="40"/>
      <c r="K119" s="40"/>
      <c r="L119" s="40"/>
      <c r="M119" s="40"/>
      <c r="N119" s="40"/>
    </row>
    <row r="120" spans="1:14" x14ac:dyDescent="0.2">
      <c r="A120" s="13" t="s">
        <v>111</v>
      </c>
      <c r="B120" s="6">
        <v>33.68</v>
      </c>
      <c r="C120" s="36">
        <v>29021</v>
      </c>
      <c r="D120" s="37">
        <v>14.505203883495145</v>
      </c>
      <c r="E120" s="37">
        <v>20.204999999999998</v>
      </c>
      <c r="F120" s="38" t="s">
        <v>427</v>
      </c>
      <c r="G120" s="36">
        <v>1072</v>
      </c>
      <c r="H120" s="38" t="s">
        <v>427</v>
      </c>
      <c r="I120" s="39">
        <v>80.086616161616163</v>
      </c>
      <c r="J120" s="40"/>
      <c r="K120" s="40"/>
      <c r="L120" s="40"/>
      <c r="M120" s="40"/>
      <c r="N120" s="40"/>
    </row>
    <row r="121" spans="1:14" x14ac:dyDescent="0.2">
      <c r="A121" s="13" t="s">
        <v>112</v>
      </c>
      <c r="B121" s="6">
        <v>33.69</v>
      </c>
      <c r="C121" s="36">
        <v>66420</v>
      </c>
      <c r="D121" s="37">
        <v>14.199692307692308</v>
      </c>
      <c r="E121" s="37">
        <v>20.931999999999999</v>
      </c>
      <c r="F121" s="38" t="s">
        <v>428</v>
      </c>
      <c r="G121" s="36">
        <v>1145.83</v>
      </c>
      <c r="H121" s="38" t="s">
        <v>429</v>
      </c>
      <c r="I121" s="39">
        <v>120.83434343434342</v>
      </c>
      <c r="J121" s="40"/>
      <c r="K121" s="40"/>
      <c r="L121" s="40"/>
      <c r="M121" s="40"/>
      <c r="N121" s="40"/>
    </row>
    <row r="122" spans="1:14" x14ac:dyDescent="0.2">
      <c r="A122" s="13" t="s">
        <v>113</v>
      </c>
      <c r="B122" s="6">
        <v>33.86</v>
      </c>
      <c r="C122" s="36">
        <v>17475</v>
      </c>
      <c r="D122" s="37">
        <v>19.890864864864866</v>
      </c>
      <c r="E122" s="37">
        <v>28.526</v>
      </c>
      <c r="F122" s="38" t="s">
        <v>430</v>
      </c>
      <c r="G122" s="36">
        <v>1267.5</v>
      </c>
      <c r="H122" s="38" t="s">
        <v>431</v>
      </c>
      <c r="I122" s="39">
        <v>94.864646464646469</v>
      </c>
      <c r="J122" s="40"/>
      <c r="K122" s="40"/>
      <c r="L122" s="40"/>
      <c r="M122" s="40"/>
      <c r="N122" s="40"/>
    </row>
    <row r="123" spans="1:14" x14ac:dyDescent="0.2">
      <c r="A123" s="13"/>
      <c r="B123" s="6"/>
      <c r="C123" s="36"/>
      <c r="D123" s="37"/>
      <c r="E123" s="37"/>
      <c r="F123" s="38"/>
      <c r="G123" s="36"/>
      <c r="H123" s="38"/>
      <c r="I123" s="39"/>
      <c r="J123" s="40"/>
      <c r="K123" s="40"/>
      <c r="L123" s="40"/>
      <c r="M123" s="40"/>
      <c r="N123" s="40"/>
    </row>
    <row r="124" spans="1:14" x14ac:dyDescent="0.2">
      <c r="A124" s="14" t="s">
        <v>114</v>
      </c>
      <c r="B124" s="6"/>
      <c r="C124" s="36"/>
      <c r="D124" s="37"/>
      <c r="E124" s="37"/>
      <c r="F124" s="38"/>
      <c r="G124" s="36"/>
      <c r="H124" s="38"/>
      <c r="I124" s="39"/>
      <c r="J124" s="40"/>
      <c r="K124" s="40"/>
      <c r="L124" s="40"/>
      <c r="M124" s="40"/>
      <c r="N124" s="40"/>
    </row>
    <row r="125" spans="1:14" x14ac:dyDescent="0.2">
      <c r="A125" s="13"/>
      <c r="B125" s="6"/>
      <c r="C125" s="36"/>
      <c r="D125" s="37"/>
      <c r="E125" s="37"/>
      <c r="F125" s="38"/>
      <c r="G125" s="36"/>
      <c r="H125" s="38"/>
      <c r="I125" s="39"/>
      <c r="J125" s="40"/>
      <c r="K125" s="40"/>
      <c r="L125" s="40"/>
      <c r="M125" s="40"/>
      <c r="N125" s="40"/>
    </row>
    <row r="126" spans="1:14" x14ac:dyDescent="0.2">
      <c r="A126" s="13" t="s">
        <v>115</v>
      </c>
      <c r="B126" s="6">
        <v>32.17</v>
      </c>
      <c r="C126" s="36">
        <v>14331</v>
      </c>
      <c r="D126" s="37">
        <v>22.221226031989275</v>
      </c>
      <c r="E126" s="37">
        <v>25.741</v>
      </c>
      <c r="F126" s="38" t="s">
        <v>359</v>
      </c>
      <c r="G126" s="36">
        <v>1386.78</v>
      </c>
      <c r="H126" s="38" t="s">
        <v>339</v>
      </c>
      <c r="I126" s="39">
        <v>144.44343434343435</v>
      </c>
      <c r="J126" s="40"/>
      <c r="K126" s="40"/>
      <c r="L126" s="40"/>
      <c r="M126" s="40"/>
      <c r="N126" s="40"/>
    </row>
    <row r="127" spans="1:14" x14ac:dyDescent="0.2">
      <c r="A127" s="13" t="s">
        <v>116</v>
      </c>
      <c r="B127" s="6">
        <v>30.24</v>
      </c>
      <c r="C127" s="36">
        <v>10433</v>
      </c>
      <c r="D127" s="37">
        <v>33.790810810810811</v>
      </c>
      <c r="E127" s="37">
        <v>38.704000000000001</v>
      </c>
      <c r="F127" s="38" t="s">
        <v>432</v>
      </c>
      <c r="G127" s="36">
        <v>1260.1300000000001</v>
      </c>
      <c r="H127" s="38" t="s">
        <v>339</v>
      </c>
      <c r="I127" s="39">
        <v>144.44343434343435</v>
      </c>
      <c r="J127" s="40"/>
      <c r="K127" s="40"/>
      <c r="L127" s="40"/>
      <c r="M127" s="40"/>
      <c r="N127" s="40"/>
    </row>
    <row r="128" spans="1:14" x14ac:dyDescent="0.2">
      <c r="A128" s="13" t="s">
        <v>117</v>
      </c>
      <c r="B128" s="6">
        <v>31.79</v>
      </c>
      <c r="C128" s="36">
        <v>13660</v>
      </c>
      <c r="D128" s="37">
        <v>14.159675675675675</v>
      </c>
      <c r="E128" s="37">
        <v>23.814</v>
      </c>
      <c r="F128" s="38" t="s">
        <v>359</v>
      </c>
      <c r="G128" s="36">
        <v>1399.96</v>
      </c>
      <c r="H128" s="38" t="s">
        <v>339</v>
      </c>
      <c r="I128" s="39">
        <v>144.44343434343435</v>
      </c>
      <c r="J128" s="40"/>
      <c r="K128" s="40"/>
      <c r="L128" s="40"/>
      <c r="M128" s="40"/>
      <c r="N128" s="40"/>
    </row>
    <row r="129" spans="1:14" x14ac:dyDescent="0.2">
      <c r="A129" s="13" t="s">
        <v>118</v>
      </c>
      <c r="B129" s="6">
        <v>33.74</v>
      </c>
      <c r="C129" s="36">
        <v>12498</v>
      </c>
      <c r="D129" s="37">
        <v>20.186</v>
      </c>
      <c r="E129" s="37">
        <v>25.29</v>
      </c>
      <c r="F129" s="38" t="s">
        <v>433</v>
      </c>
      <c r="G129" s="36">
        <v>1175</v>
      </c>
      <c r="H129" s="38" t="s">
        <v>434</v>
      </c>
      <c r="I129" s="39">
        <v>90.408838383838372</v>
      </c>
      <c r="J129" s="40"/>
      <c r="K129" s="40"/>
      <c r="L129" s="40"/>
      <c r="M129" s="40"/>
      <c r="N129" s="40"/>
    </row>
    <row r="130" spans="1:14" x14ac:dyDescent="0.2">
      <c r="A130" s="13" t="s">
        <v>119</v>
      </c>
      <c r="B130" s="6">
        <v>33.99</v>
      </c>
      <c r="C130" s="36">
        <v>13106</v>
      </c>
      <c r="D130" s="37">
        <v>22.221226031989275</v>
      </c>
      <c r="E130" s="37">
        <v>25.741</v>
      </c>
      <c r="F130" s="38" t="s">
        <v>435</v>
      </c>
      <c r="G130" s="36">
        <v>1072.5930774711705</v>
      </c>
      <c r="H130" s="38" t="s">
        <v>339</v>
      </c>
      <c r="I130" s="39">
        <v>144.44343434343435</v>
      </c>
      <c r="J130" s="40"/>
      <c r="K130" s="40"/>
      <c r="L130" s="40"/>
      <c r="M130" s="40"/>
      <c r="N130" s="40"/>
    </row>
    <row r="131" spans="1:14" x14ac:dyDescent="0.2">
      <c r="A131" s="13" t="s">
        <v>120</v>
      </c>
      <c r="B131" s="6">
        <v>31.99</v>
      </c>
      <c r="C131" s="36">
        <v>7323</v>
      </c>
      <c r="D131" s="37">
        <v>33.790810810810811</v>
      </c>
      <c r="E131" s="37">
        <v>38.704000000000001</v>
      </c>
      <c r="F131" s="38" t="s">
        <v>436</v>
      </c>
      <c r="G131" s="36">
        <v>890.38</v>
      </c>
      <c r="H131" s="38" t="s">
        <v>339</v>
      </c>
      <c r="I131" s="39">
        <v>144.44343434343435</v>
      </c>
      <c r="J131" s="40"/>
      <c r="K131" s="40"/>
      <c r="L131" s="40"/>
      <c r="M131" s="40"/>
      <c r="N131" s="40"/>
    </row>
    <row r="132" spans="1:14" x14ac:dyDescent="0.2">
      <c r="A132" s="13" t="s">
        <v>121</v>
      </c>
      <c r="B132" s="6">
        <v>31.93</v>
      </c>
      <c r="C132" s="36">
        <v>17723</v>
      </c>
      <c r="D132" s="37">
        <v>33.790810810810811</v>
      </c>
      <c r="E132" s="37">
        <v>38.704000000000001</v>
      </c>
      <c r="F132" s="38" t="s">
        <v>437</v>
      </c>
      <c r="G132" s="36">
        <v>1117.45</v>
      </c>
      <c r="H132" s="38" t="s">
        <v>406</v>
      </c>
      <c r="I132" s="39">
        <v>151.14456940929608</v>
      </c>
      <c r="J132" s="40"/>
      <c r="K132" s="40"/>
      <c r="L132" s="40"/>
      <c r="M132" s="40"/>
      <c r="N132" s="40"/>
    </row>
    <row r="133" spans="1:14" x14ac:dyDescent="0.2">
      <c r="A133" s="13" t="s">
        <v>122</v>
      </c>
      <c r="B133" s="6">
        <v>31.47</v>
      </c>
      <c r="C133" s="36">
        <v>16458</v>
      </c>
      <c r="D133" s="37">
        <v>17.196052631578947</v>
      </c>
      <c r="E133" s="37">
        <v>19.015000000000001</v>
      </c>
      <c r="F133" s="38" t="s">
        <v>358</v>
      </c>
      <c r="G133" s="36">
        <v>1333.38</v>
      </c>
      <c r="H133" s="38" t="s">
        <v>406</v>
      </c>
      <c r="I133" s="39">
        <v>151.14456940929608</v>
      </c>
      <c r="J133" s="40"/>
      <c r="K133" s="40"/>
      <c r="L133" s="40"/>
      <c r="M133" s="40"/>
      <c r="N133" s="40"/>
    </row>
    <row r="134" spans="1:14" x14ac:dyDescent="0.2">
      <c r="A134" s="13" t="s">
        <v>123</v>
      </c>
      <c r="B134" s="6">
        <v>31.41</v>
      </c>
      <c r="C134" s="36">
        <v>15912</v>
      </c>
      <c r="D134" s="37">
        <v>10.590263157894737</v>
      </c>
      <c r="E134" s="37">
        <v>12.244999999999999</v>
      </c>
      <c r="F134" s="38" t="s">
        <v>404</v>
      </c>
      <c r="G134" s="41" t="s">
        <v>404</v>
      </c>
      <c r="H134" s="38" t="s">
        <v>438</v>
      </c>
      <c r="I134" s="39">
        <v>104.22449494949495</v>
      </c>
      <c r="J134" s="40"/>
      <c r="K134" s="40"/>
      <c r="L134" s="40"/>
      <c r="M134" s="40"/>
      <c r="N134" s="40"/>
    </row>
    <row r="135" spans="1:14" x14ac:dyDescent="0.2">
      <c r="A135" s="13" t="s">
        <v>124</v>
      </c>
      <c r="B135" s="6">
        <v>32.64</v>
      </c>
      <c r="C135" s="36">
        <v>86560</v>
      </c>
      <c r="D135" s="37">
        <v>19.113592233009708</v>
      </c>
      <c r="E135" s="37">
        <v>23.55</v>
      </c>
      <c r="F135" s="38" t="s">
        <v>439</v>
      </c>
      <c r="G135" s="36">
        <v>1087.33</v>
      </c>
      <c r="H135" s="38" t="s">
        <v>440</v>
      </c>
      <c r="I135" s="39">
        <v>96.824452896748738</v>
      </c>
      <c r="J135" s="40"/>
      <c r="K135" s="40"/>
      <c r="L135" s="40"/>
      <c r="M135" s="40"/>
      <c r="N135" s="40"/>
    </row>
    <row r="136" spans="1:14" x14ac:dyDescent="0.2">
      <c r="A136" s="13" t="s">
        <v>125</v>
      </c>
      <c r="B136" s="6">
        <v>31.69</v>
      </c>
      <c r="C136" s="36">
        <v>18962</v>
      </c>
      <c r="D136" s="37">
        <v>14.159675675675675</v>
      </c>
      <c r="E136" s="37">
        <v>23.814</v>
      </c>
      <c r="F136" s="38" t="s">
        <v>441</v>
      </c>
      <c r="G136" s="36">
        <v>1186.2</v>
      </c>
      <c r="H136" s="38" t="s">
        <v>441</v>
      </c>
      <c r="I136" s="39">
        <v>104.9618686868687</v>
      </c>
      <c r="J136" s="40"/>
      <c r="K136" s="40"/>
      <c r="L136" s="40"/>
      <c r="M136" s="40"/>
      <c r="N136" s="40"/>
    </row>
    <row r="137" spans="1:14" x14ac:dyDescent="0.2">
      <c r="A137" s="13" t="s">
        <v>126</v>
      </c>
      <c r="B137" s="6">
        <v>31.47</v>
      </c>
      <c r="C137" s="36">
        <v>44866</v>
      </c>
      <c r="D137" s="37">
        <v>12.02921052631579</v>
      </c>
      <c r="E137" s="37">
        <v>14.265000000000001</v>
      </c>
      <c r="F137" s="38" t="s">
        <v>442</v>
      </c>
      <c r="G137" s="36">
        <v>973.85000000000014</v>
      </c>
      <c r="H137" s="38" t="s">
        <v>442</v>
      </c>
      <c r="I137" s="39">
        <v>99.258823501073238</v>
      </c>
      <c r="J137" s="40"/>
      <c r="K137" s="40"/>
      <c r="L137" s="40"/>
      <c r="M137" s="40"/>
      <c r="N137" s="40"/>
    </row>
    <row r="138" spans="1:14" x14ac:dyDescent="0.2">
      <c r="A138" s="13" t="s">
        <v>127</v>
      </c>
      <c r="B138" s="6">
        <v>32.380000000000003</v>
      </c>
      <c r="C138" s="36">
        <v>52241</v>
      </c>
      <c r="D138" s="37">
        <v>23.525029871977239</v>
      </c>
      <c r="E138" s="37">
        <v>29.315999999999999</v>
      </c>
      <c r="F138" s="38" t="s">
        <v>443</v>
      </c>
      <c r="G138" s="36">
        <v>1018.4699999999999</v>
      </c>
      <c r="H138" s="38" t="s">
        <v>339</v>
      </c>
      <c r="I138" s="39">
        <v>144.44343434343435</v>
      </c>
      <c r="J138" s="40"/>
      <c r="K138" s="40"/>
      <c r="L138" s="40"/>
      <c r="M138" s="40"/>
      <c r="N138" s="40"/>
    </row>
    <row r="139" spans="1:14" x14ac:dyDescent="0.2">
      <c r="A139" s="13" t="s">
        <v>128</v>
      </c>
      <c r="B139" s="6">
        <v>31.92</v>
      </c>
      <c r="C139" s="36">
        <v>14544</v>
      </c>
      <c r="D139" s="37">
        <v>16.149459459459461</v>
      </c>
      <c r="E139" s="37">
        <v>19.190000000000001</v>
      </c>
      <c r="F139" s="38" t="s">
        <v>359</v>
      </c>
      <c r="G139" s="36">
        <v>1386.78</v>
      </c>
      <c r="H139" s="38" t="s">
        <v>339</v>
      </c>
      <c r="I139" s="39">
        <v>144.44343434343435</v>
      </c>
      <c r="J139" s="40"/>
      <c r="K139" s="40"/>
      <c r="L139" s="40"/>
      <c r="M139" s="40"/>
      <c r="N139" s="40"/>
    </row>
    <row r="140" spans="1:14" x14ac:dyDescent="0.2">
      <c r="A140" s="13" t="s">
        <v>129</v>
      </c>
      <c r="B140" s="6">
        <v>30.27</v>
      </c>
      <c r="C140" s="36">
        <v>27152</v>
      </c>
      <c r="D140" s="37">
        <v>21.491324324324324</v>
      </c>
      <c r="E140" s="37">
        <v>26.1</v>
      </c>
      <c r="F140" s="38" t="s">
        <v>351</v>
      </c>
      <c r="G140" s="36">
        <v>1299.78</v>
      </c>
      <c r="H140" s="38" t="s">
        <v>444</v>
      </c>
      <c r="I140" s="39">
        <v>97.61641414141414</v>
      </c>
      <c r="J140" s="40"/>
      <c r="K140" s="40"/>
      <c r="L140" s="40"/>
      <c r="M140" s="40"/>
      <c r="N140" s="40"/>
    </row>
    <row r="141" spans="1:14" x14ac:dyDescent="0.2">
      <c r="A141" s="13" t="s">
        <v>130</v>
      </c>
      <c r="B141" s="6">
        <v>31.27</v>
      </c>
      <c r="C141" s="36">
        <v>19844</v>
      </c>
      <c r="D141" s="37">
        <v>6.36</v>
      </c>
      <c r="E141" s="37">
        <v>9.26</v>
      </c>
      <c r="F141" s="38" t="s">
        <v>340</v>
      </c>
      <c r="G141" s="36">
        <v>1097.45</v>
      </c>
      <c r="H141" s="38" t="s">
        <v>339</v>
      </c>
      <c r="I141" s="39">
        <v>144.44343434343435</v>
      </c>
      <c r="J141" s="40"/>
      <c r="K141" s="40"/>
      <c r="L141" s="40"/>
      <c r="M141" s="40"/>
      <c r="N141" s="40"/>
    </row>
    <row r="142" spans="1:14" x14ac:dyDescent="0.2">
      <c r="A142" s="13" t="s">
        <v>131</v>
      </c>
      <c r="B142" s="6">
        <v>29.68</v>
      </c>
      <c r="C142" s="36">
        <v>37738</v>
      </c>
      <c r="D142" s="37">
        <v>27.144918918918918</v>
      </c>
      <c r="E142" s="37">
        <v>32.26</v>
      </c>
      <c r="F142" s="38" t="s">
        <v>404</v>
      </c>
      <c r="G142" s="41" t="s">
        <v>404</v>
      </c>
      <c r="H142" s="38" t="s">
        <v>339</v>
      </c>
      <c r="I142" s="39">
        <v>144.44343434343435</v>
      </c>
      <c r="J142" s="40"/>
      <c r="K142" s="40"/>
      <c r="L142" s="40"/>
      <c r="M142" s="40"/>
      <c r="N142" s="40"/>
    </row>
    <row r="143" spans="1:14" x14ac:dyDescent="0.2">
      <c r="A143" s="13" t="s">
        <v>132</v>
      </c>
      <c r="B143" s="6">
        <v>32.17</v>
      </c>
      <c r="C143" s="36">
        <v>15968</v>
      </c>
      <c r="D143" s="37">
        <v>17.196052631578947</v>
      </c>
      <c r="E143" s="37">
        <v>19.015000000000001</v>
      </c>
      <c r="F143" s="38" t="s">
        <v>358</v>
      </c>
      <c r="G143" s="36">
        <v>1345.91</v>
      </c>
      <c r="H143" s="38" t="s">
        <v>442</v>
      </c>
      <c r="I143" s="39">
        <v>99.258823501073238</v>
      </c>
      <c r="J143" s="40"/>
      <c r="K143" s="40"/>
      <c r="L143" s="40"/>
      <c r="M143" s="40"/>
      <c r="N143" s="40"/>
    </row>
    <row r="144" spans="1:14" x14ac:dyDescent="0.2">
      <c r="A144" s="13" t="s">
        <v>133</v>
      </c>
      <c r="B144" s="6">
        <v>29.69</v>
      </c>
      <c r="C144" s="36">
        <v>32430</v>
      </c>
      <c r="D144" s="37">
        <v>12.935810810810811</v>
      </c>
      <c r="E144" s="37">
        <v>17.375</v>
      </c>
      <c r="F144" s="38" t="s">
        <v>404</v>
      </c>
      <c r="G144" s="41" t="s">
        <v>404</v>
      </c>
      <c r="H144" s="38" t="s">
        <v>445</v>
      </c>
      <c r="I144" s="39">
        <v>146.27588254060922</v>
      </c>
      <c r="J144" s="40"/>
      <c r="K144" s="40"/>
      <c r="L144" s="40"/>
      <c r="M144" s="40"/>
      <c r="N144" s="40"/>
    </row>
    <row r="145" spans="1:14" x14ac:dyDescent="0.2">
      <c r="A145" s="13" t="s">
        <v>134</v>
      </c>
      <c r="B145" s="6">
        <v>30.82</v>
      </c>
      <c r="C145" s="36">
        <v>24627</v>
      </c>
      <c r="D145" s="37">
        <v>9.1505405405405398</v>
      </c>
      <c r="E145" s="37">
        <v>13.31</v>
      </c>
      <c r="F145" s="38" t="s">
        <v>437</v>
      </c>
      <c r="G145" s="36">
        <v>1117.45</v>
      </c>
      <c r="H145" s="38" t="s">
        <v>406</v>
      </c>
      <c r="I145" s="39">
        <v>151.14456940929608</v>
      </c>
      <c r="J145" s="40"/>
      <c r="K145" s="40"/>
      <c r="L145" s="40"/>
      <c r="M145" s="40"/>
      <c r="N145" s="40"/>
    </row>
    <row r="146" spans="1:14" x14ac:dyDescent="0.2">
      <c r="A146" s="13" t="s">
        <v>135</v>
      </c>
      <c r="B146" s="6">
        <v>31.42</v>
      </c>
      <c r="C146" s="36">
        <v>23470</v>
      </c>
      <c r="D146" s="37">
        <v>16.93345945945946</v>
      </c>
      <c r="E146" s="37">
        <v>21.053999999999998</v>
      </c>
      <c r="F146" s="38" t="s">
        <v>446</v>
      </c>
      <c r="G146" s="36">
        <v>1173.8172341475452</v>
      </c>
      <c r="H146" s="38" t="s">
        <v>339</v>
      </c>
      <c r="I146" s="39">
        <v>144.44343434343435</v>
      </c>
      <c r="J146" s="40"/>
      <c r="K146" s="40"/>
      <c r="L146" s="40"/>
      <c r="M146" s="40"/>
      <c r="N146" s="40"/>
    </row>
    <row r="147" spans="1:14" x14ac:dyDescent="0.2">
      <c r="A147" s="13" t="s">
        <v>136</v>
      </c>
      <c r="B147" s="6">
        <v>31.6</v>
      </c>
      <c r="C147" s="36">
        <v>16861</v>
      </c>
      <c r="D147" s="37">
        <v>23.351422815533979</v>
      </c>
      <c r="E147" s="37">
        <v>30.11852</v>
      </c>
      <c r="F147" s="38" t="s">
        <v>368</v>
      </c>
      <c r="G147" s="36">
        <v>1398.16</v>
      </c>
      <c r="H147" s="38" t="s">
        <v>447</v>
      </c>
      <c r="I147" s="39">
        <v>128.23699494949494</v>
      </c>
      <c r="J147" s="40"/>
      <c r="K147" s="40"/>
      <c r="L147" s="40"/>
      <c r="M147" s="40"/>
      <c r="N147" s="40"/>
    </row>
    <row r="148" spans="1:14" x14ac:dyDescent="0.2">
      <c r="A148" s="13" t="s">
        <v>137</v>
      </c>
      <c r="B148" s="6">
        <v>32.1</v>
      </c>
      <c r="C148" s="36">
        <v>19437</v>
      </c>
      <c r="D148" s="37">
        <v>14.369932038834952</v>
      </c>
      <c r="E148" s="37">
        <v>20.721</v>
      </c>
      <c r="F148" s="38" t="s">
        <v>359</v>
      </c>
      <c r="G148" s="36">
        <v>1399.96</v>
      </c>
      <c r="H148" s="38" t="s">
        <v>448</v>
      </c>
      <c r="I148" s="39">
        <v>112.11376262626263</v>
      </c>
      <c r="J148" s="40"/>
      <c r="K148" s="40"/>
      <c r="L148" s="40"/>
      <c r="M148" s="40"/>
      <c r="N148" s="40"/>
    </row>
    <row r="149" spans="1:14" x14ac:dyDescent="0.2">
      <c r="A149" s="13" t="s">
        <v>138</v>
      </c>
      <c r="B149" s="6">
        <v>32.26</v>
      </c>
      <c r="C149" s="36">
        <v>15585</v>
      </c>
      <c r="D149" s="37">
        <v>23.020770270270269</v>
      </c>
      <c r="E149" s="37">
        <v>27.853999999999999</v>
      </c>
      <c r="F149" s="38" t="s">
        <v>359</v>
      </c>
      <c r="G149" s="36">
        <v>1399.96</v>
      </c>
      <c r="H149" s="38" t="s">
        <v>406</v>
      </c>
      <c r="I149" s="39">
        <v>151.14456940929608</v>
      </c>
      <c r="J149" s="40"/>
      <c r="K149" s="40"/>
      <c r="L149" s="40"/>
      <c r="M149" s="40"/>
      <c r="N149" s="40"/>
    </row>
    <row r="150" spans="1:14" x14ac:dyDescent="0.2">
      <c r="A150" s="13" t="s">
        <v>139</v>
      </c>
      <c r="B150" s="6">
        <v>32.93</v>
      </c>
      <c r="C150" s="36">
        <v>17376</v>
      </c>
      <c r="D150" s="37">
        <v>23.020770270270269</v>
      </c>
      <c r="E150" s="37">
        <v>27.853999999999999</v>
      </c>
      <c r="F150" s="38" t="s">
        <v>359</v>
      </c>
      <c r="G150" s="36">
        <v>1399.96</v>
      </c>
      <c r="H150" s="38" t="s">
        <v>406</v>
      </c>
      <c r="I150" s="39">
        <v>151.14456940929608</v>
      </c>
      <c r="J150" s="40"/>
      <c r="K150" s="40"/>
      <c r="L150" s="40"/>
      <c r="M150" s="40"/>
      <c r="N150" s="40"/>
    </row>
    <row r="151" spans="1:14" x14ac:dyDescent="0.2">
      <c r="A151" s="13" t="s">
        <v>140</v>
      </c>
      <c r="B151" s="6">
        <v>32.42</v>
      </c>
      <c r="C151" s="36">
        <v>362133</v>
      </c>
      <c r="D151" s="37">
        <v>6.36</v>
      </c>
      <c r="E151" s="37">
        <v>9.26</v>
      </c>
      <c r="F151" s="38" t="s">
        <v>340</v>
      </c>
      <c r="G151" s="36">
        <v>1097.45</v>
      </c>
      <c r="H151" s="38" t="s">
        <v>339</v>
      </c>
      <c r="I151" s="39">
        <v>144.44343434343435</v>
      </c>
      <c r="J151" s="40"/>
      <c r="K151" s="40"/>
      <c r="L151" s="40"/>
      <c r="M151" s="40"/>
      <c r="N151" s="40"/>
    </row>
    <row r="152" spans="1:14" x14ac:dyDescent="0.2">
      <c r="A152" s="13" t="s">
        <v>141</v>
      </c>
      <c r="B152" s="6">
        <v>32.42</v>
      </c>
      <c r="C152" s="36">
        <v>130288</v>
      </c>
      <c r="D152" s="37">
        <v>14.426840682788052</v>
      </c>
      <c r="E152" s="37">
        <v>19.632999999999999</v>
      </c>
      <c r="F152" s="38" t="s">
        <v>437</v>
      </c>
      <c r="G152" s="36">
        <v>1117.45</v>
      </c>
      <c r="H152" s="38" t="s">
        <v>406</v>
      </c>
      <c r="I152" s="39">
        <v>151.14456940929608</v>
      </c>
      <c r="J152" s="40"/>
      <c r="K152" s="40"/>
      <c r="L152" s="40"/>
      <c r="M152" s="40"/>
      <c r="N152" s="40"/>
    </row>
    <row r="153" spans="1:14" x14ac:dyDescent="0.2">
      <c r="A153" s="13" t="s">
        <v>142</v>
      </c>
      <c r="B153" s="6">
        <v>31.42</v>
      </c>
      <c r="C153" s="36">
        <v>47134</v>
      </c>
      <c r="D153" s="37">
        <v>16.149459459459461</v>
      </c>
      <c r="E153" s="37">
        <v>19.190000000000001</v>
      </c>
      <c r="F153" s="38" t="s">
        <v>449</v>
      </c>
      <c r="G153" s="36">
        <v>953.02</v>
      </c>
      <c r="H153" s="38" t="s">
        <v>449</v>
      </c>
      <c r="I153" s="39">
        <v>104.97108585858585</v>
      </c>
      <c r="J153" s="40"/>
      <c r="K153" s="40"/>
      <c r="L153" s="40"/>
      <c r="M153" s="40"/>
      <c r="N153" s="40"/>
    </row>
    <row r="154" spans="1:14" x14ac:dyDescent="0.2">
      <c r="A154" s="13" t="s">
        <v>143</v>
      </c>
      <c r="B154" s="6">
        <v>31.39</v>
      </c>
      <c r="C154" s="36">
        <v>151306</v>
      </c>
      <c r="D154" s="37">
        <v>10.797842105263159</v>
      </c>
      <c r="E154" s="37">
        <v>12.157</v>
      </c>
      <c r="F154" s="38" t="s">
        <v>442</v>
      </c>
      <c r="G154" s="36">
        <v>932.86</v>
      </c>
      <c r="H154" s="38" t="s">
        <v>442</v>
      </c>
      <c r="I154" s="39">
        <v>99.258823501073238</v>
      </c>
      <c r="J154" s="40"/>
      <c r="K154" s="40"/>
      <c r="L154" s="40"/>
      <c r="M154" s="40"/>
      <c r="N154" s="40"/>
    </row>
    <row r="155" spans="1:14" x14ac:dyDescent="0.2">
      <c r="A155" s="13" t="s">
        <v>144</v>
      </c>
      <c r="B155" s="6">
        <v>30.91</v>
      </c>
      <c r="C155" s="36">
        <v>28193</v>
      </c>
      <c r="D155" s="37">
        <v>13.598157894736842</v>
      </c>
      <c r="E155" s="37">
        <v>17.135000000000002</v>
      </c>
      <c r="F155" s="38" t="s">
        <v>450</v>
      </c>
      <c r="G155" s="36">
        <v>965.01</v>
      </c>
      <c r="H155" s="38" t="s">
        <v>450</v>
      </c>
      <c r="I155" s="39">
        <v>88.4816906214173</v>
      </c>
      <c r="J155" s="40"/>
      <c r="K155" s="40"/>
      <c r="L155" s="40"/>
      <c r="M155" s="40"/>
      <c r="N155" s="40"/>
    </row>
    <row r="156" spans="1:14" x14ac:dyDescent="0.2">
      <c r="A156" s="13" t="s">
        <v>145</v>
      </c>
      <c r="B156" s="6">
        <v>31.72</v>
      </c>
      <c r="C156" s="36">
        <v>34775</v>
      </c>
      <c r="D156" s="37">
        <v>23.020770270270269</v>
      </c>
      <c r="E156" s="37">
        <v>27.853999999999999</v>
      </c>
      <c r="F156" s="38" t="s">
        <v>437</v>
      </c>
      <c r="G156" s="36">
        <v>1117.45</v>
      </c>
      <c r="H156" s="38" t="s">
        <v>406</v>
      </c>
      <c r="I156" s="39">
        <v>151.14456940929608</v>
      </c>
      <c r="J156" s="40"/>
      <c r="K156" s="40"/>
      <c r="L156" s="40"/>
      <c r="M156" s="40"/>
      <c r="N156" s="40"/>
    </row>
    <row r="157" spans="1:14" x14ac:dyDescent="0.2">
      <c r="A157" s="13" t="s">
        <v>146</v>
      </c>
      <c r="B157" s="6">
        <v>31.29</v>
      </c>
      <c r="C157" s="36">
        <v>31911</v>
      </c>
      <c r="D157" s="37">
        <v>18.221499999999999</v>
      </c>
      <c r="E157" s="37">
        <v>19.878</v>
      </c>
      <c r="F157" s="38" t="s">
        <v>451</v>
      </c>
      <c r="G157" s="36">
        <v>1064.77</v>
      </c>
      <c r="H157" s="38" t="s">
        <v>451</v>
      </c>
      <c r="I157" s="39">
        <v>105.47398989898988</v>
      </c>
      <c r="J157" s="40"/>
      <c r="K157" s="40"/>
      <c r="L157" s="40"/>
      <c r="M157" s="40"/>
      <c r="N157" s="40"/>
    </row>
    <row r="158" spans="1:14" x14ac:dyDescent="0.2">
      <c r="A158" s="13" t="s">
        <v>147</v>
      </c>
      <c r="B158" s="6">
        <v>31.58</v>
      </c>
      <c r="C158" s="36">
        <v>46936</v>
      </c>
      <c r="D158" s="37">
        <v>15.360162162162162</v>
      </c>
      <c r="E158" s="37">
        <v>25.832999999999998</v>
      </c>
      <c r="F158" s="38" t="s">
        <v>452</v>
      </c>
      <c r="G158" s="36">
        <v>1052.96</v>
      </c>
      <c r="H158" s="38" t="s">
        <v>453</v>
      </c>
      <c r="I158" s="39">
        <v>99.594039106265782</v>
      </c>
      <c r="J158" s="40"/>
      <c r="K158" s="40"/>
      <c r="L158" s="40"/>
      <c r="M158" s="40"/>
      <c r="N158" s="40"/>
    </row>
    <row r="159" spans="1:14" x14ac:dyDescent="0.2">
      <c r="A159" s="13"/>
      <c r="B159" s="6"/>
      <c r="C159" s="36"/>
      <c r="D159" s="37"/>
      <c r="E159" s="37"/>
      <c r="F159" s="38"/>
      <c r="G159" s="36"/>
      <c r="H159" s="38"/>
      <c r="I159" s="39"/>
      <c r="J159" s="40"/>
      <c r="K159" s="40"/>
      <c r="L159" s="40"/>
      <c r="M159" s="40"/>
      <c r="N159" s="40"/>
    </row>
    <row r="160" spans="1:14" x14ac:dyDescent="0.2">
      <c r="A160" s="14" t="s">
        <v>148</v>
      </c>
      <c r="B160" s="6"/>
      <c r="C160" s="36"/>
      <c r="D160" s="37"/>
      <c r="E160" s="37"/>
      <c r="F160" s="38"/>
      <c r="G160" s="36"/>
      <c r="H160" s="38"/>
      <c r="I160" s="39"/>
      <c r="J160" s="40"/>
      <c r="K160" s="40"/>
      <c r="L160" s="40"/>
      <c r="M160" s="40"/>
      <c r="N160" s="40"/>
    </row>
    <row r="161" spans="1:14" x14ac:dyDescent="0.2">
      <c r="A161" s="13"/>
      <c r="B161" s="6"/>
      <c r="C161" s="36"/>
      <c r="D161" s="37"/>
      <c r="E161" s="37"/>
      <c r="F161" s="38"/>
      <c r="G161" s="36"/>
      <c r="H161" s="38"/>
      <c r="I161" s="39"/>
      <c r="J161" s="40"/>
      <c r="K161" s="40"/>
      <c r="L161" s="40"/>
      <c r="M161" s="40"/>
      <c r="N161" s="40"/>
    </row>
    <row r="162" spans="1:14" x14ac:dyDescent="0.2">
      <c r="A162" s="13" t="s">
        <v>149</v>
      </c>
      <c r="B162" s="6">
        <v>33.85</v>
      </c>
      <c r="C162" s="36">
        <v>10299</v>
      </c>
      <c r="D162" s="37">
        <v>24.71204854368932</v>
      </c>
      <c r="E162" s="37">
        <v>30.475000000000001</v>
      </c>
      <c r="F162" s="38" t="s">
        <v>404</v>
      </c>
      <c r="G162" s="41" t="s">
        <v>404</v>
      </c>
      <c r="H162" s="38" t="s">
        <v>339</v>
      </c>
      <c r="I162" s="39">
        <v>144.44343434343435</v>
      </c>
      <c r="J162" s="40"/>
      <c r="K162" s="40"/>
      <c r="L162" s="40"/>
      <c r="M162" s="40"/>
      <c r="N162" s="40"/>
    </row>
    <row r="163" spans="1:14" x14ac:dyDescent="0.2">
      <c r="A163" s="13" t="s">
        <v>150</v>
      </c>
      <c r="B163" s="6">
        <v>32.380000000000003</v>
      </c>
      <c r="C163" s="36">
        <v>105796</v>
      </c>
      <c r="D163" s="37">
        <v>31.527999999999999</v>
      </c>
      <c r="E163" s="37">
        <v>33.201000000000001</v>
      </c>
      <c r="F163" s="38" t="s">
        <v>454</v>
      </c>
      <c r="G163" s="36">
        <v>919.18</v>
      </c>
      <c r="H163" s="38" t="s">
        <v>455</v>
      </c>
      <c r="I163" s="39">
        <v>72.927777777777777</v>
      </c>
      <c r="J163" s="40"/>
      <c r="K163" s="40"/>
      <c r="L163" s="40"/>
      <c r="M163" s="40"/>
      <c r="N163" s="40"/>
    </row>
    <row r="164" spans="1:14" x14ac:dyDescent="0.2">
      <c r="A164" s="13" t="s">
        <v>151</v>
      </c>
      <c r="B164" s="6">
        <v>32.799999999999997</v>
      </c>
      <c r="C164" s="36">
        <v>26565</v>
      </c>
      <c r="D164" s="37">
        <v>28.300774193548385</v>
      </c>
      <c r="E164" s="37">
        <v>33.877000000000002</v>
      </c>
      <c r="F164" s="38" t="s">
        <v>404</v>
      </c>
      <c r="G164" s="41" t="s">
        <v>404</v>
      </c>
      <c r="H164" s="38" t="s">
        <v>456</v>
      </c>
      <c r="I164" s="39">
        <v>120.66767676767677</v>
      </c>
      <c r="J164" s="40"/>
      <c r="K164" s="40"/>
      <c r="L164" s="40"/>
      <c r="M164" s="40"/>
      <c r="N164" s="40"/>
    </row>
    <row r="165" spans="1:14" x14ac:dyDescent="0.2">
      <c r="A165" s="13" t="s">
        <v>152</v>
      </c>
      <c r="B165" s="6">
        <v>32.5</v>
      </c>
      <c r="C165" s="36">
        <v>47108</v>
      </c>
      <c r="D165" s="37">
        <v>19.022243243243242</v>
      </c>
      <c r="E165" s="37">
        <v>23.638099999999998</v>
      </c>
      <c r="F165" s="38" t="s">
        <v>457</v>
      </c>
      <c r="G165" s="36">
        <v>1125.56</v>
      </c>
      <c r="H165" s="38" t="s">
        <v>458</v>
      </c>
      <c r="I165" s="39">
        <v>89.3970358915562</v>
      </c>
      <c r="J165" s="40"/>
      <c r="K165" s="40"/>
      <c r="L165" s="40"/>
      <c r="M165" s="40"/>
      <c r="N165" s="40"/>
    </row>
    <row r="166" spans="1:14" x14ac:dyDescent="0.2">
      <c r="A166" s="13" t="s">
        <v>153</v>
      </c>
      <c r="B166" s="6">
        <v>31.73</v>
      </c>
      <c r="C166" s="36">
        <v>68325</v>
      </c>
      <c r="D166" s="37">
        <v>19.148702702702703</v>
      </c>
      <c r="E166" s="37">
        <v>23.800099999999997</v>
      </c>
      <c r="F166" s="38" t="s">
        <v>459</v>
      </c>
      <c r="G166" s="36">
        <v>1066.22</v>
      </c>
      <c r="H166" s="38" t="s">
        <v>460</v>
      </c>
      <c r="I166" s="39">
        <v>106.07424242424243</v>
      </c>
      <c r="J166" s="40"/>
      <c r="K166" s="40"/>
      <c r="L166" s="40"/>
      <c r="M166" s="40"/>
      <c r="N166" s="40"/>
    </row>
    <row r="167" spans="1:14" x14ac:dyDescent="0.2">
      <c r="A167" s="13" t="s">
        <v>154</v>
      </c>
      <c r="B167" s="6">
        <v>32.729999999999997</v>
      </c>
      <c r="C167" s="36">
        <v>85653</v>
      </c>
      <c r="D167" s="37">
        <v>12.805783783783783</v>
      </c>
      <c r="E167" s="37">
        <v>21.536999999999999</v>
      </c>
      <c r="F167" s="38" t="s">
        <v>367</v>
      </c>
      <c r="G167" s="36">
        <v>1201.92</v>
      </c>
      <c r="H167" s="38" t="s">
        <v>339</v>
      </c>
      <c r="I167" s="39">
        <v>144.44343434343435</v>
      </c>
      <c r="J167" s="40"/>
      <c r="K167" s="40"/>
      <c r="L167" s="40"/>
      <c r="M167" s="40"/>
      <c r="N167" s="40"/>
    </row>
    <row r="168" spans="1:14" x14ac:dyDescent="0.2">
      <c r="A168" s="13"/>
      <c r="B168" s="6"/>
      <c r="C168" s="36"/>
      <c r="D168" s="37"/>
      <c r="E168" s="37"/>
      <c r="F168" s="38"/>
      <c r="G168" s="36"/>
      <c r="H168" s="38"/>
      <c r="I168" s="39"/>
      <c r="J168" s="40"/>
      <c r="K168" s="40"/>
      <c r="L168" s="40"/>
      <c r="M168" s="40"/>
      <c r="N168" s="40"/>
    </row>
    <row r="169" spans="1:14" x14ac:dyDescent="0.2">
      <c r="A169" s="14" t="s">
        <v>155</v>
      </c>
      <c r="B169" s="6"/>
      <c r="C169" s="36"/>
      <c r="D169" s="37"/>
      <c r="E169" s="37"/>
      <c r="F169" s="38"/>
      <c r="G169" s="36"/>
      <c r="H169" s="38"/>
      <c r="I169" s="39"/>
      <c r="J169" s="40"/>
      <c r="K169" s="40"/>
      <c r="L169" s="40"/>
      <c r="M169" s="40"/>
      <c r="N169" s="40"/>
    </row>
    <row r="170" spans="1:14" x14ac:dyDescent="0.2">
      <c r="A170" s="13"/>
      <c r="B170" s="6"/>
      <c r="C170" s="36"/>
      <c r="D170" s="37"/>
      <c r="E170" s="37"/>
      <c r="F170" s="38"/>
      <c r="G170" s="36"/>
      <c r="H170" s="38"/>
      <c r="I170" s="39"/>
      <c r="J170" s="40"/>
      <c r="K170" s="40"/>
      <c r="L170" s="40"/>
      <c r="M170" s="40"/>
      <c r="N170" s="40"/>
    </row>
    <row r="171" spans="1:14" x14ac:dyDescent="0.2">
      <c r="A171" s="13" t="s">
        <v>156</v>
      </c>
      <c r="B171" s="6">
        <v>31.98</v>
      </c>
      <c r="C171" s="36">
        <v>39875</v>
      </c>
      <c r="D171" s="37">
        <v>22.356337837837838</v>
      </c>
      <c r="E171" s="37">
        <v>25.338750000000001</v>
      </c>
      <c r="F171" s="38" t="s">
        <v>359</v>
      </c>
      <c r="G171" s="36">
        <v>1412.41</v>
      </c>
      <c r="H171" s="38" t="s">
        <v>461</v>
      </c>
      <c r="I171" s="39">
        <v>102.23838383838384</v>
      </c>
      <c r="J171" s="40"/>
      <c r="K171" s="40"/>
      <c r="L171" s="40"/>
      <c r="M171" s="40"/>
      <c r="N171" s="40"/>
    </row>
    <row r="172" spans="1:14" x14ac:dyDescent="0.2">
      <c r="A172" s="13" t="s">
        <v>157</v>
      </c>
      <c r="B172" s="6">
        <v>31.44</v>
      </c>
      <c r="C172" s="36">
        <v>40730</v>
      </c>
      <c r="D172" s="37">
        <v>14.708148648648649</v>
      </c>
      <c r="E172" s="37">
        <v>17.450050000000001</v>
      </c>
      <c r="F172" s="38" t="s">
        <v>462</v>
      </c>
      <c r="G172" s="36">
        <v>944.14999999999986</v>
      </c>
      <c r="H172" s="38" t="s">
        <v>463</v>
      </c>
      <c r="I172" s="39">
        <v>91.939520202020205</v>
      </c>
      <c r="J172" s="40"/>
      <c r="K172" s="40"/>
      <c r="L172" s="40"/>
      <c r="M172" s="40"/>
      <c r="N172" s="40"/>
    </row>
    <row r="173" spans="1:14" x14ac:dyDescent="0.2">
      <c r="A173" s="13" t="s">
        <v>158</v>
      </c>
      <c r="B173" s="6">
        <v>33.04</v>
      </c>
      <c r="C173" s="36">
        <v>12819</v>
      </c>
      <c r="D173" s="37">
        <v>37.785066666666665</v>
      </c>
      <c r="E173" s="37">
        <v>43.555999999999997</v>
      </c>
      <c r="F173" s="38" t="s">
        <v>404</v>
      </c>
      <c r="G173" s="41" t="s">
        <v>404</v>
      </c>
      <c r="H173" s="38" t="s">
        <v>341</v>
      </c>
      <c r="I173" s="39">
        <v>84.720707070707064</v>
      </c>
      <c r="J173" s="40"/>
      <c r="K173" s="40"/>
      <c r="L173" s="40"/>
      <c r="M173" s="40"/>
      <c r="N173" s="40"/>
    </row>
    <row r="174" spans="1:14" x14ac:dyDescent="0.2">
      <c r="A174" s="13" t="s">
        <v>159</v>
      </c>
      <c r="B174" s="6">
        <v>33.119999999999997</v>
      </c>
      <c r="C174" s="36">
        <v>27862</v>
      </c>
      <c r="D174" s="37">
        <v>22.203081081081081</v>
      </c>
      <c r="E174" s="37">
        <v>31.026</v>
      </c>
      <c r="F174" s="38" t="s">
        <v>464</v>
      </c>
      <c r="G174" s="36">
        <v>800.87</v>
      </c>
      <c r="H174" s="38" t="s">
        <v>343</v>
      </c>
      <c r="I174" s="39">
        <v>111.82424242424241</v>
      </c>
      <c r="J174" s="40"/>
      <c r="K174" s="40"/>
      <c r="L174" s="40"/>
      <c r="M174" s="40"/>
      <c r="N174" s="40"/>
    </row>
    <row r="175" spans="1:14" x14ac:dyDescent="0.2">
      <c r="A175" s="13" t="s">
        <v>160</v>
      </c>
      <c r="B175" s="6">
        <v>33.19</v>
      </c>
      <c r="C175" s="36">
        <v>16146</v>
      </c>
      <c r="D175" s="37">
        <v>22.539135135135133</v>
      </c>
      <c r="E175" s="37">
        <v>25.18</v>
      </c>
      <c r="F175" s="38" t="s">
        <v>404</v>
      </c>
      <c r="G175" s="41" t="s">
        <v>404</v>
      </c>
      <c r="H175" s="38" t="s">
        <v>341</v>
      </c>
      <c r="I175" s="39">
        <v>84.720707070707064</v>
      </c>
      <c r="J175" s="40"/>
      <c r="K175" s="40"/>
      <c r="L175" s="40"/>
      <c r="M175" s="40"/>
      <c r="N175" s="40"/>
    </row>
    <row r="176" spans="1:14" x14ac:dyDescent="0.2">
      <c r="A176" s="13" t="s">
        <v>161</v>
      </c>
      <c r="B176" s="6">
        <v>33.94</v>
      </c>
      <c r="C176" s="36">
        <v>15333</v>
      </c>
      <c r="D176" s="37">
        <v>26.166324324324322</v>
      </c>
      <c r="E176" s="37">
        <v>29.338000000000001</v>
      </c>
      <c r="F176" s="38" t="s">
        <v>358</v>
      </c>
      <c r="G176" s="36">
        <v>1313.76</v>
      </c>
      <c r="H176" s="38" t="s">
        <v>341</v>
      </c>
      <c r="I176" s="39">
        <v>84.720707070707064</v>
      </c>
      <c r="J176" s="40"/>
      <c r="K176" s="40"/>
      <c r="L176" s="40"/>
      <c r="M176" s="40"/>
      <c r="N176" s="40"/>
    </row>
    <row r="177" spans="1:14" x14ac:dyDescent="0.2">
      <c r="A177" s="13" t="s">
        <v>162</v>
      </c>
      <c r="B177" s="6">
        <v>33.47</v>
      </c>
      <c r="C177" s="36">
        <v>9052</v>
      </c>
      <c r="D177" s="37">
        <v>23.732272727272729</v>
      </c>
      <c r="E177" s="37">
        <v>31.172999999999998</v>
      </c>
      <c r="F177" s="38" t="s">
        <v>404</v>
      </c>
      <c r="G177" s="41" t="s">
        <v>404</v>
      </c>
      <c r="H177" s="38" t="s">
        <v>341</v>
      </c>
      <c r="I177" s="39">
        <v>84.720707070707064</v>
      </c>
      <c r="J177" s="40"/>
      <c r="K177" s="40"/>
      <c r="L177" s="40"/>
      <c r="M177" s="40"/>
      <c r="N177" s="40"/>
    </row>
    <row r="178" spans="1:14" x14ac:dyDescent="0.2">
      <c r="A178" s="13" t="s">
        <v>163</v>
      </c>
      <c r="B178" s="6">
        <v>34.86</v>
      </c>
      <c r="C178" s="36">
        <v>10502</v>
      </c>
      <c r="D178" s="37">
        <v>23.211515151515151</v>
      </c>
      <c r="E178" s="37">
        <v>28.9</v>
      </c>
      <c r="F178" s="38" t="s">
        <v>465</v>
      </c>
      <c r="G178" s="36">
        <v>1162.26</v>
      </c>
      <c r="H178" s="38" t="s">
        <v>341</v>
      </c>
      <c r="I178" s="39">
        <v>84.720707070707064</v>
      </c>
      <c r="J178" s="40"/>
      <c r="K178" s="40"/>
      <c r="L178" s="40"/>
      <c r="M178" s="40"/>
      <c r="N178" s="40"/>
    </row>
    <row r="179" spans="1:14" x14ac:dyDescent="0.2">
      <c r="A179" s="13" t="s">
        <v>164</v>
      </c>
      <c r="B179" s="6">
        <v>33.04</v>
      </c>
      <c r="C179" s="36">
        <v>12865</v>
      </c>
      <c r="D179" s="37">
        <v>20.863787878787878</v>
      </c>
      <c r="E179" s="37">
        <v>30.690999999999999</v>
      </c>
      <c r="F179" s="38" t="s">
        <v>358</v>
      </c>
      <c r="G179" s="36">
        <v>1305.76</v>
      </c>
      <c r="H179" s="38" t="s">
        <v>341</v>
      </c>
      <c r="I179" s="39">
        <v>84.720707070707064</v>
      </c>
      <c r="J179" s="40"/>
      <c r="K179" s="40"/>
      <c r="L179" s="40"/>
      <c r="M179" s="40"/>
      <c r="N179" s="40"/>
    </row>
    <row r="180" spans="1:14" x14ac:dyDescent="0.2">
      <c r="A180" s="13" t="s">
        <v>165</v>
      </c>
      <c r="B180" s="6">
        <v>32.6</v>
      </c>
      <c r="C180" s="36">
        <v>604616</v>
      </c>
      <c r="D180" s="37">
        <v>19.208554054054055</v>
      </c>
      <c r="E180" s="37">
        <v>26.47625</v>
      </c>
      <c r="F180" s="38" t="s">
        <v>466</v>
      </c>
      <c r="G180" s="36">
        <v>951.39</v>
      </c>
      <c r="H180" s="38" t="s">
        <v>467</v>
      </c>
      <c r="I180" s="39">
        <v>89.732007575757564</v>
      </c>
      <c r="J180" s="40"/>
      <c r="K180" s="40"/>
      <c r="L180" s="40"/>
      <c r="M180" s="40"/>
      <c r="N180" s="40"/>
    </row>
    <row r="181" spans="1:14" x14ac:dyDescent="0.2">
      <c r="A181" s="13" t="s">
        <v>166</v>
      </c>
      <c r="B181" s="6">
        <v>31.99</v>
      </c>
      <c r="C181" s="36">
        <v>70534</v>
      </c>
      <c r="D181" s="37">
        <v>21.255014935988619</v>
      </c>
      <c r="E181" s="37">
        <v>27.038499999999999</v>
      </c>
      <c r="F181" s="38" t="s">
        <v>468</v>
      </c>
      <c r="G181" s="36">
        <v>954.44</v>
      </c>
      <c r="H181" s="38" t="s">
        <v>469</v>
      </c>
      <c r="I181" s="39">
        <v>54.879797979797985</v>
      </c>
      <c r="J181" s="40"/>
      <c r="K181" s="40"/>
      <c r="L181" s="40"/>
      <c r="M181" s="40"/>
      <c r="N181" s="40"/>
    </row>
    <row r="182" spans="1:14" x14ac:dyDescent="0.2">
      <c r="A182" s="13" t="s">
        <v>167</v>
      </c>
      <c r="B182" s="6">
        <v>32.92</v>
      </c>
      <c r="C182" s="36">
        <v>49785</v>
      </c>
      <c r="D182" s="37">
        <v>20.019781553398058</v>
      </c>
      <c r="E182" s="37">
        <v>23.455950000000001</v>
      </c>
      <c r="F182" s="38" t="s">
        <v>470</v>
      </c>
      <c r="G182" s="36">
        <v>1104.82</v>
      </c>
      <c r="H182" s="38" t="s">
        <v>470</v>
      </c>
      <c r="I182" s="39">
        <v>106.22196969696971</v>
      </c>
      <c r="J182" s="40"/>
      <c r="K182" s="40"/>
      <c r="L182" s="40"/>
      <c r="M182" s="40"/>
      <c r="N182" s="40"/>
    </row>
    <row r="183" spans="1:14" x14ac:dyDescent="0.2">
      <c r="A183" s="13" t="s">
        <v>168</v>
      </c>
      <c r="B183" s="6">
        <v>33.94</v>
      </c>
      <c r="C183" s="36">
        <v>13969</v>
      </c>
      <c r="D183" s="37">
        <v>30.37362162162162</v>
      </c>
      <c r="E183" s="37">
        <v>39.567</v>
      </c>
      <c r="F183" s="38" t="s">
        <v>471</v>
      </c>
      <c r="G183" s="36">
        <v>878.75</v>
      </c>
      <c r="H183" s="38" t="s">
        <v>472</v>
      </c>
      <c r="I183" s="39">
        <v>102.64621212121213</v>
      </c>
      <c r="J183" s="40"/>
      <c r="K183" s="40"/>
      <c r="L183" s="40"/>
      <c r="M183" s="40"/>
      <c r="N183" s="40"/>
    </row>
    <row r="184" spans="1:14" x14ac:dyDescent="0.2">
      <c r="A184" s="13" t="s">
        <v>169</v>
      </c>
      <c r="B184" s="6">
        <v>33.64</v>
      </c>
      <c r="C184" s="36">
        <v>57045</v>
      </c>
      <c r="D184" s="37">
        <v>12.218368421052631</v>
      </c>
      <c r="E184" s="37">
        <v>18.855</v>
      </c>
      <c r="F184" s="38" t="s">
        <v>465</v>
      </c>
      <c r="G184" s="36">
        <v>980.61</v>
      </c>
      <c r="H184" s="38" t="s">
        <v>473</v>
      </c>
      <c r="I184" s="39">
        <v>93.988383838383839</v>
      </c>
      <c r="J184" s="40"/>
      <c r="K184" s="40"/>
      <c r="L184" s="40"/>
      <c r="M184" s="40"/>
      <c r="N184" s="40"/>
    </row>
    <row r="185" spans="1:14" x14ac:dyDescent="0.2">
      <c r="A185" s="13" t="s">
        <v>170</v>
      </c>
      <c r="B185" s="6">
        <v>33.39</v>
      </c>
      <c r="C185" s="36">
        <v>13476</v>
      </c>
      <c r="D185" s="37">
        <v>16.452972972972972</v>
      </c>
      <c r="E185" s="37">
        <v>21.33</v>
      </c>
      <c r="F185" s="38" t="s">
        <v>404</v>
      </c>
      <c r="G185" s="41" t="s">
        <v>404</v>
      </c>
      <c r="H185" s="38" t="s">
        <v>341</v>
      </c>
      <c r="I185" s="39">
        <v>84.720707070707064</v>
      </c>
      <c r="K185" s="40"/>
      <c r="L185" s="40"/>
      <c r="M185" s="40"/>
      <c r="N185" s="40"/>
    </row>
    <row r="186" spans="1:14" x14ac:dyDescent="0.2">
      <c r="A186" s="10" t="s">
        <v>171</v>
      </c>
      <c r="B186" s="6">
        <v>34.69</v>
      </c>
      <c r="C186" s="36">
        <v>4606</v>
      </c>
      <c r="D186" s="37">
        <v>28.248648648648651</v>
      </c>
      <c r="E186" s="37">
        <v>39.195</v>
      </c>
      <c r="F186" s="38" t="s">
        <v>368</v>
      </c>
      <c r="G186" s="36">
        <v>1342.6299999999999</v>
      </c>
      <c r="H186" s="38" t="s">
        <v>343</v>
      </c>
      <c r="I186" s="39">
        <v>111.82424242424241</v>
      </c>
      <c r="J186" s="42"/>
      <c r="K186" s="40"/>
      <c r="L186" s="40"/>
      <c r="M186" s="40"/>
      <c r="N186" s="40"/>
    </row>
    <row r="187" spans="1:14" x14ac:dyDescent="0.2">
      <c r="A187" s="13" t="s">
        <v>172</v>
      </c>
      <c r="B187" s="6">
        <v>34.39</v>
      </c>
      <c r="C187" s="36">
        <v>6434</v>
      </c>
      <c r="D187" s="37">
        <v>23.696969696969695</v>
      </c>
      <c r="E187" s="37">
        <v>39.1</v>
      </c>
      <c r="F187" s="38" t="s">
        <v>404</v>
      </c>
      <c r="G187" s="41" t="s">
        <v>404</v>
      </c>
      <c r="H187" s="38" t="s">
        <v>343</v>
      </c>
      <c r="I187" s="39">
        <v>111.82424242424241</v>
      </c>
      <c r="J187" s="40"/>
      <c r="K187" s="40"/>
      <c r="L187" s="40"/>
      <c r="M187" s="40"/>
      <c r="N187" s="40"/>
    </row>
    <row r="188" spans="1:14" x14ac:dyDescent="0.2">
      <c r="A188" s="13" t="s">
        <v>173</v>
      </c>
      <c r="B188" s="6">
        <v>33.35</v>
      </c>
      <c r="C188" s="36">
        <v>32446</v>
      </c>
      <c r="D188" s="37">
        <v>19.936</v>
      </c>
      <c r="E188" s="37">
        <v>29.942</v>
      </c>
      <c r="F188" s="38" t="s">
        <v>474</v>
      </c>
      <c r="G188" s="36">
        <v>923.08290155440409</v>
      </c>
      <c r="H188" s="38" t="s">
        <v>475</v>
      </c>
      <c r="I188" s="39">
        <v>110.79646464646466</v>
      </c>
      <c r="J188" s="40"/>
      <c r="K188" s="40"/>
      <c r="L188" s="40"/>
      <c r="M188" s="40"/>
      <c r="N188" s="40"/>
    </row>
    <row r="189" spans="1:14" x14ac:dyDescent="0.2">
      <c r="A189" s="13" t="s">
        <v>174</v>
      </c>
      <c r="B189" s="6">
        <v>32.130000000000003</v>
      </c>
      <c r="C189" s="36">
        <v>43706</v>
      </c>
      <c r="D189" s="37">
        <v>16.996824324324322</v>
      </c>
      <c r="E189" s="37">
        <v>20.060749999999999</v>
      </c>
      <c r="F189" s="38" t="s">
        <v>476</v>
      </c>
      <c r="G189" s="36">
        <v>1335.24</v>
      </c>
      <c r="H189" s="38" t="s">
        <v>477</v>
      </c>
      <c r="I189" s="39">
        <v>89.787373737373741</v>
      </c>
      <c r="J189" s="40"/>
      <c r="K189" s="40"/>
      <c r="L189" s="40"/>
      <c r="M189" s="40"/>
      <c r="N189" s="40"/>
    </row>
    <row r="190" spans="1:14" x14ac:dyDescent="0.2">
      <c r="A190" s="13" t="s">
        <v>175</v>
      </c>
      <c r="B190" s="6">
        <v>33.090000000000003</v>
      </c>
      <c r="C190" s="36">
        <v>12384</v>
      </c>
      <c r="D190" s="37">
        <v>17.05</v>
      </c>
      <c r="E190" s="37">
        <v>21.45</v>
      </c>
      <c r="F190" s="38" t="s">
        <v>359</v>
      </c>
      <c r="G190" s="36">
        <v>1437.5</v>
      </c>
      <c r="H190" s="38" t="s">
        <v>343</v>
      </c>
      <c r="I190" s="39">
        <v>111.82424242424241</v>
      </c>
      <c r="J190" s="40"/>
      <c r="K190" s="40"/>
      <c r="L190" s="40"/>
      <c r="M190" s="40"/>
      <c r="N190" s="40"/>
    </row>
    <row r="191" spans="1:14" x14ac:dyDescent="0.2">
      <c r="A191" s="13" t="s">
        <v>176</v>
      </c>
      <c r="B191" s="6">
        <v>33.07</v>
      </c>
      <c r="C191" s="36">
        <v>9733</v>
      </c>
      <c r="D191" s="37">
        <v>13.483621621621621</v>
      </c>
      <c r="E191" s="37">
        <v>22.677</v>
      </c>
      <c r="F191" s="38" t="s">
        <v>359</v>
      </c>
      <c r="G191" s="36">
        <v>1436.8100000000002</v>
      </c>
      <c r="H191" s="38" t="s">
        <v>343</v>
      </c>
      <c r="I191" s="39">
        <v>111.82424242424241</v>
      </c>
      <c r="J191" s="40"/>
      <c r="K191" s="40"/>
      <c r="L191" s="40"/>
      <c r="M191" s="40"/>
      <c r="N191" s="40"/>
    </row>
    <row r="192" spans="1:14" x14ac:dyDescent="0.2">
      <c r="A192" s="13" t="s">
        <v>177</v>
      </c>
      <c r="B192" s="6">
        <v>32.979999999999997</v>
      </c>
      <c r="C192" s="36">
        <v>11883</v>
      </c>
      <c r="D192" s="37">
        <v>33.755000000000003</v>
      </c>
      <c r="E192" s="37">
        <v>41.193750000000001</v>
      </c>
      <c r="F192" s="38" t="s">
        <v>478</v>
      </c>
      <c r="G192" s="36">
        <v>939.94948186528495</v>
      </c>
      <c r="H192" s="38" t="s">
        <v>343</v>
      </c>
      <c r="I192" s="39">
        <v>111.82424242424241</v>
      </c>
      <c r="J192" s="40"/>
      <c r="K192" s="40"/>
      <c r="L192" s="40"/>
      <c r="M192" s="40"/>
      <c r="N192" s="40"/>
    </row>
    <row r="193" spans="1:14" x14ac:dyDescent="0.2">
      <c r="A193" s="13" t="s">
        <v>178</v>
      </c>
      <c r="B193" s="6">
        <v>34.4</v>
      </c>
      <c r="C193" s="36">
        <v>9138</v>
      </c>
      <c r="D193" s="37">
        <v>32.758216216216219</v>
      </c>
      <c r="E193" s="37">
        <v>46.481999999999999</v>
      </c>
      <c r="F193" s="38" t="s">
        <v>479</v>
      </c>
      <c r="G193" s="36">
        <v>1076.1099999999999</v>
      </c>
      <c r="H193" s="38" t="s">
        <v>480</v>
      </c>
      <c r="I193" s="39">
        <v>104.26363636363635</v>
      </c>
      <c r="J193" s="40"/>
      <c r="K193" s="40"/>
      <c r="L193" s="40"/>
      <c r="M193" s="40"/>
      <c r="N193" s="40"/>
    </row>
    <row r="194" spans="1:14" x14ac:dyDescent="0.2">
      <c r="A194" s="13" t="s">
        <v>179</v>
      </c>
      <c r="B194" s="6">
        <v>34.08</v>
      </c>
      <c r="C194" s="36">
        <v>9165</v>
      </c>
      <c r="D194" s="37">
        <v>20.521790270270269</v>
      </c>
      <c r="E194" s="37">
        <v>34.513919999999999</v>
      </c>
      <c r="F194" s="38" t="s">
        <v>481</v>
      </c>
      <c r="G194" s="36">
        <v>1240.4647668393782</v>
      </c>
      <c r="H194" s="38" t="s">
        <v>343</v>
      </c>
      <c r="I194" s="39">
        <v>111.82424242424241</v>
      </c>
      <c r="J194" s="40"/>
      <c r="K194" s="40"/>
      <c r="L194" s="40"/>
      <c r="M194" s="40"/>
      <c r="N194" s="40"/>
    </row>
    <row r="195" spans="1:14" x14ac:dyDescent="0.2">
      <c r="A195" s="13" t="s">
        <v>180</v>
      </c>
      <c r="B195" s="6">
        <v>33.85</v>
      </c>
      <c r="C195" s="36">
        <v>14426</v>
      </c>
      <c r="D195" s="37">
        <v>25.435810810810811</v>
      </c>
      <c r="E195" s="37">
        <v>36.591000000000001</v>
      </c>
      <c r="F195" s="38" t="s">
        <v>482</v>
      </c>
      <c r="G195" s="36">
        <v>1006.29</v>
      </c>
      <c r="H195" s="38" t="s">
        <v>343</v>
      </c>
      <c r="I195" s="39">
        <v>111.82424242424241</v>
      </c>
      <c r="J195" s="40"/>
      <c r="K195" s="40"/>
      <c r="L195" s="40"/>
      <c r="M195" s="40"/>
      <c r="N195" s="40"/>
    </row>
    <row r="196" spans="1:14" x14ac:dyDescent="0.2">
      <c r="A196" s="13" t="s">
        <v>181</v>
      </c>
      <c r="B196" s="6">
        <v>32.99</v>
      </c>
      <c r="C196" s="36">
        <v>35287</v>
      </c>
      <c r="D196" s="37">
        <v>19.513999999999999</v>
      </c>
      <c r="E196" s="37">
        <v>24.155999999999999</v>
      </c>
      <c r="F196" s="38" t="s">
        <v>483</v>
      </c>
      <c r="G196" s="36">
        <v>1129.6600000000001</v>
      </c>
      <c r="H196" s="38" t="s">
        <v>343</v>
      </c>
      <c r="I196" s="39">
        <v>111.82424242424241</v>
      </c>
      <c r="J196" s="40"/>
      <c r="K196" s="40"/>
      <c r="L196" s="40"/>
      <c r="M196" s="40"/>
      <c r="N196" s="40"/>
    </row>
    <row r="197" spans="1:14" x14ac:dyDescent="0.2">
      <c r="A197" s="13" t="s">
        <v>182</v>
      </c>
      <c r="B197" s="6">
        <v>33.53</v>
      </c>
      <c r="C197" s="36">
        <v>10759</v>
      </c>
      <c r="D197" s="37">
        <v>32.72513513513514</v>
      </c>
      <c r="E197" s="37">
        <v>47.04</v>
      </c>
      <c r="F197" s="38" t="s">
        <v>359</v>
      </c>
      <c r="G197" s="36">
        <v>1230.45</v>
      </c>
      <c r="H197" s="38" t="s">
        <v>343</v>
      </c>
      <c r="I197" s="39">
        <v>111.82424242424241</v>
      </c>
      <c r="J197" s="40"/>
      <c r="K197" s="40"/>
      <c r="L197" s="40"/>
      <c r="M197" s="40"/>
      <c r="N197" s="40"/>
    </row>
    <row r="198" spans="1:14" x14ac:dyDescent="0.2">
      <c r="A198" s="13" t="s">
        <v>183</v>
      </c>
      <c r="B198" s="6">
        <v>33.42</v>
      </c>
      <c r="C198" s="36">
        <v>9441</v>
      </c>
      <c r="D198" s="37">
        <v>17.05</v>
      </c>
      <c r="E198" s="37">
        <v>21.45</v>
      </c>
      <c r="F198" s="38" t="s">
        <v>484</v>
      </c>
      <c r="G198" s="36">
        <v>928.80829015544032</v>
      </c>
      <c r="H198" s="38" t="s">
        <v>484</v>
      </c>
      <c r="I198" s="39">
        <v>96.908838383838386</v>
      </c>
      <c r="J198" s="40"/>
      <c r="K198" s="40"/>
      <c r="L198" s="40"/>
      <c r="M198" s="40"/>
      <c r="N198" s="40"/>
    </row>
    <row r="199" spans="1:14" x14ac:dyDescent="0.2">
      <c r="A199" s="13" t="s">
        <v>184</v>
      </c>
      <c r="B199" s="6">
        <v>33.69</v>
      </c>
      <c r="C199" s="36">
        <v>40012</v>
      </c>
      <c r="D199" s="37">
        <v>14.784324324324325</v>
      </c>
      <c r="E199" s="37">
        <v>21.285</v>
      </c>
      <c r="F199" s="38" t="s">
        <v>342</v>
      </c>
      <c r="G199" s="36">
        <v>1083.23</v>
      </c>
      <c r="H199" s="38" t="s">
        <v>343</v>
      </c>
      <c r="I199" s="39">
        <v>111.82424242424241</v>
      </c>
      <c r="J199" s="40"/>
      <c r="K199" s="40"/>
      <c r="L199" s="40"/>
      <c r="M199" s="40"/>
      <c r="N199" s="40"/>
    </row>
    <row r="200" spans="1:14" x14ac:dyDescent="0.2">
      <c r="A200" s="13" t="s">
        <v>185</v>
      </c>
      <c r="B200" s="6">
        <v>33.840000000000003</v>
      </c>
      <c r="C200" s="36">
        <v>59073</v>
      </c>
      <c r="D200" s="37">
        <v>14.935446601941747</v>
      </c>
      <c r="E200" s="37">
        <v>19.841000000000001</v>
      </c>
      <c r="F200" s="38" t="s">
        <v>485</v>
      </c>
      <c r="G200" s="36">
        <v>942.46999999999991</v>
      </c>
      <c r="H200" s="38" t="s">
        <v>486</v>
      </c>
      <c r="I200" s="39">
        <v>80.721717171717188</v>
      </c>
      <c r="J200" s="40"/>
      <c r="K200" s="40"/>
      <c r="L200" s="40"/>
      <c r="M200" s="40"/>
      <c r="N200" s="40"/>
    </row>
    <row r="201" spans="1:14" x14ac:dyDescent="0.2">
      <c r="A201" s="13" t="s">
        <v>186</v>
      </c>
      <c r="B201" s="6">
        <v>32.840000000000003</v>
      </c>
      <c r="C201" s="36">
        <v>42382</v>
      </c>
      <c r="D201" s="37">
        <v>39.584741935483869</v>
      </c>
      <c r="E201" s="37">
        <v>48.18</v>
      </c>
      <c r="F201" s="38" t="s">
        <v>487</v>
      </c>
      <c r="G201" s="36">
        <v>1314.6</v>
      </c>
      <c r="H201" s="38" t="s">
        <v>488</v>
      </c>
      <c r="I201" s="39">
        <v>96.080555555555549</v>
      </c>
      <c r="J201" s="40"/>
      <c r="K201" s="40"/>
      <c r="L201" s="40"/>
      <c r="M201" s="40"/>
      <c r="N201" s="40"/>
    </row>
    <row r="202" spans="1:14" x14ac:dyDescent="0.2">
      <c r="A202" s="13" t="s">
        <v>187</v>
      </c>
      <c r="B202" s="6">
        <v>32.79</v>
      </c>
      <c r="C202" s="36">
        <v>114592</v>
      </c>
      <c r="D202" s="37">
        <v>24.081891891891892</v>
      </c>
      <c r="E202" s="37">
        <v>27.84</v>
      </c>
      <c r="F202" s="38" t="s">
        <v>489</v>
      </c>
      <c r="G202" s="36">
        <v>989.26</v>
      </c>
      <c r="H202" s="38" t="s">
        <v>490</v>
      </c>
      <c r="I202" s="39">
        <v>78.756565656565655</v>
      </c>
      <c r="J202" s="40"/>
      <c r="K202" s="40"/>
      <c r="L202" s="40"/>
      <c r="M202" s="40"/>
      <c r="N202" s="40"/>
    </row>
    <row r="203" spans="1:14" x14ac:dyDescent="0.2">
      <c r="A203" s="13" t="s">
        <v>188</v>
      </c>
      <c r="B203" s="6">
        <v>32.53</v>
      </c>
      <c r="C203" s="36">
        <v>25087</v>
      </c>
      <c r="D203" s="37">
        <v>27.112027027027025</v>
      </c>
      <c r="E203" s="37">
        <v>32.371900000000004</v>
      </c>
      <c r="F203" s="38" t="s">
        <v>491</v>
      </c>
      <c r="G203" s="36">
        <v>1048.6400000000001</v>
      </c>
      <c r="H203" s="38" t="s">
        <v>492</v>
      </c>
      <c r="I203" s="39">
        <v>106.07676767676767</v>
      </c>
      <c r="J203" s="40"/>
      <c r="K203" s="40"/>
      <c r="L203" s="40"/>
      <c r="M203" s="40"/>
      <c r="N203" s="40"/>
    </row>
    <row r="204" spans="1:14" x14ac:dyDescent="0.2">
      <c r="A204" s="13" t="s">
        <v>189</v>
      </c>
      <c r="B204" s="6">
        <v>33.94</v>
      </c>
      <c r="C204" s="36">
        <v>12006</v>
      </c>
      <c r="D204" s="37">
        <v>26.139594594594595</v>
      </c>
      <c r="E204" s="37">
        <v>33.158999999999999</v>
      </c>
      <c r="F204" s="38" t="s">
        <v>367</v>
      </c>
      <c r="G204" s="36">
        <v>1249.42</v>
      </c>
      <c r="H204" s="38" t="s">
        <v>343</v>
      </c>
      <c r="I204" s="39">
        <v>111.82424242424241</v>
      </c>
      <c r="J204" s="40"/>
      <c r="K204" s="40"/>
      <c r="L204" s="40"/>
      <c r="M204" s="40"/>
      <c r="N204" s="40"/>
    </row>
    <row r="205" spans="1:14" x14ac:dyDescent="0.2">
      <c r="A205" s="13" t="s">
        <v>190</v>
      </c>
      <c r="B205" s="6">
        <v>33.47</v>
      </c>
      <c r="C205" s="36">
        <v>5563</v>
      </c>
      <c r="D205" s="37">
        <v>20.025757575757577</v>
      </c>
      <c r="E205" s="37">
        <v>29.63</v>
      </c>
      <c r="F205" s="38" t="s">
        <v>368</v>
      </c>
      <c r="G205" s="36">
        <v>1345.34</v>
      </c>
      <c r="H205" s="38" t="s">
        <v>493</v>
      </c>
      <c r="I205" s="39">
        <v>99.764898989898981</v>
      </c>
      <c r="J205" s="40"/>
      <c r="K205" s="40"/>
      <c r="L205" s="40"/>
      <c r="M205" s="40"/>
      <c r="N205" s="40"/>
    </row>
    <row r="206" spans="1:14" x14ac:dyDescent="0.2">
      <c r="A206" s="13" t="s">
        <v>191</v>
      </c>
      <c r="B206" s="6">
        <v>33.049999999999997</v>
      </c>
      <c r="C206" s="36">
        <v>5656</v>
      </c>
      <c r="D206" s="37">
        <v>11.65</v>
      </c>
      <c r="E206" s="37">
        <v>15.81</v>
      </c>
      <c r="F206" s="38" t="s">
        <v>404</v>
      </c>
      <c r="G206" s="41" t="s">
        <v>404</v>
      </c>
      <c r="H206" s="38" t="s">
        <v>494</v>
      </c>
      <c r="I206" s="39">
        <v>112.67525252525253</v>
      </c>
      <c r="J206" s="40"/>
      <c r="K206" s="40"/>
      <c r="L206" s="40"/>
      <c r="M206" s="40"/>
      <c r="N206" s="40"/>
    </row>
    <row r="207" spans="1:14" x14ac:dyDescent="0.2">
      <c r="A207" s="13" t="s">
        <v>192</v>
      </c>
      <c r="B207" s="6">
        <v>32.799999999999997</v>
      </c>
      <c r="C207" s="36">
        <v>7061</v>
      </c>
      <c r="D207" s="37">
        <v>14.05</v>
      </c>
      <c r="E207" s="37">
        <v>17.55</v>
      </c>
      <c r="F207" s="38" t="s">
        <v>495</v>
      </c>
      <c r="G207" s="36">
        <v>990.88</v>
      </c>
      <c r="H207" s="38" t="s">
        <v>496</v>
      </c>
      <c r="I207" s="39">
        <v>109.78131313131314</v>
      </c>
      <c r="J207" s="40"/>
      <c r="K207" s="40"/>
      <c r="L207" s="40"/>
      <c r="M207" s="40"/>
      <c r="N207" s="40"/>
    </row>
    <row r="208" spans="1:14" x14ac:dyDescent="0.2">
      <c r="A208" s="13" t="s">
        <v>193</v>
      </c>
      <c r="B208" s="6">
        <v>33.97</v>
      </c>
      <c r="C208" s="36">
        <v>5119</v>
      </c>
      <c r="D208" s="37">
        <v>14.05</v>
      </c>
      <c r="E208" s="37">
        <v>17.55</v>
      </c>
      <c r="F208" s="38" t="s">
        <v>404</v>
      </c>
      <c r="G208" s="41" t="s">
        <v>404</v>
      </c>
      <c r="H208" s="38" t="s">
        <v>341</v>
      </c>
      <c r="I208" s="39">
        <v>84.720707070707064</v>
      </c>
      <c r="J208" s="40"/>
      <c r="K208" s="40"/>
      <c r="L208" s="40"/>
      <c r="M208" s="40"/>
      <c r="N208" s="40"/>
    </row>
    <row r="209" spans="1:14" x14ac:dyDescent="0.2">
      <c r="A209" s="13" t="s">
        <v>194</v>
      </c>
      <c r="B209" s="6">
        <v>33.85</v>
      </c>
      <c r="C209" s="36">
        <v>16066</v>
      </c>
      <c r="D209" s="37">
        <v>17.77</v>
      </c>
      <c r="E209" s="37">
        <v>20.88</v>
      </c>
      <c r="F209" s="38" t="s">
        <v>497</v>
      </c>
      <c r="G209" s="36">
        <v>941.96</v>
      </c>
      <c r="H209" s="38" t="s">
        <v>498</v>
      </c>
      <c r="I209" s="39">
        <v>105.23838383838384</v>
      </c>
      <c r="J209" s="40"/>
      <c r="K209" s="40"/>
      <c r="L209" s="40"/>
      <c r="M209" s="40"/>
      <c r="N209" s="40"/>
    </row>
    <row r="210" spans="1:14" x14ac:dyDescent="0.2">
      <c r="A210" s="13" t="s">
        <v>195</v>
      </c>
      <c r="B210" s="6">
        <v>33.6</v>
      </c>
      <c r="C210" s="36">
        <v>13218</v>
      </c>
      <c r="D210" s="37">
        <v>22.568918918918921</v>
      </c>
      <c r="E210" s="37">
        <v>29.28</v>
      </c>
      <c r="F210" s="38" t="s">
        <v>499</v>
      </c>
      <c r="G210" s="36">
        <v>921.41968911917104</v>
      </c>
      <c r="H210" s="38" t="s">
        <v>500</v>
      </c>
      <c r="I210" s="39">
        <v>108.95555555555555</v>
      </c>
      <c r="J210" s="40"/>
      <c r="K210" s="40"/>
      <c r="L210" s="40"/>
      <c r="M210" s="40"/>
      <c r="N210" s="40"/>
    </row>
    <row r="211" spans="1:14" x14ac:dyDescent="0.2">
      <c r="A211" s="13" t="s">
        <v>196</v>
      </c>
      <c r="B211" s="6">
        <v>33.19</v>
      </c>
      <c r="C211" s="36">
        <v>11332</v>
      </c>
      <c r="D211" s="37">
        <v>14.05</v>
      </c>
      <c r="E211" s="37">
        <v>17.55</v>
      </c>
      <c r="F211" s="38" t="s">
        <v>358</v>
      </c>
      <c r="G211" s="36">
        <v>1278.75</v>
      </c>
      <c r="H211" s="38" t="s">
        <v>501</v>
      </c>
      <c r="I211" s="39">
        <v>93.052777777777777</v>
      </c>
      <c r="J211" s="40"/>
      <c r="K211" s="40"/>
      <c r="L211" s="40"/>
      <c r="M211" s="40"/>
      <c r="N211" s="40"/>
    </row>
    <row r="212" spans="1:14" x14ac:dyDescent="0.2">
      <c r="A212" s="13" t="s">
        <v>197</v>
      </c>
      <c r="B212" s="6">
        <v>33.200000000000003</v>
      </c>
      <c r="C212" s="36">
        <v>9141</v>
      </c>
      <c r="D212" s="37">
        <v>14.05</v>
      </c>
      <c r="E212" s="37">
        <v>17.55</v>
      </c>
      <c r="F212" s="38" t="s">
        <v>502</v>
      </c>
      <c r="G212" s="36">
        <v>1037.8499999999999</v>
      </c>
      <c r="H212" s="38" t="s">
        <v>502</v>
      </c>
      <c r="I212" s="39">
        <v>88.158838383838386</v>
      </c>
      <c r="J212" s="40"/>
      <c r="K212" s="40"/>
      <c r="L212" s="40"/>
      <c r="M212" s="40"/>
      <c r="N212" s="40"/>
    </row>
    <row r="213" spans="1:14" x14ac:dyDescent="0.2">
      <c r="A213" s="13" t="s">
        <v>198</v>
      </c>
      <c r="B213" s="6">
        <v>32.74</v>
      </c>
      <c r="C213" s="36">
        <v>24647</v>
      </c>
      <c r="D213" s="37">
        <v>14.05</v>
      </c>
      <c r="E213" s="37">
        <v>17.55</v>
      </c>
      <c r="F213" s="38" t="s">
        <v>502</v>
      </c>
      <c r="G213" s="36">
        <v>1037.8499999999999</v>
      </c>
      <c r="H213" s="38" t="s">
        <v>502</v>
      </c>
      <c r="I213" s="39">
        <v>88.158838383838386</v>
      </c>
      <c r="J213" s="40"/>
      <c r="K213" s="40"/>
      <c r="L213" s="40"/>
      <c r="M213" s="40"/>
      <c r="N213" s="40"/>
    </row>
    <row r="214" spans="1:14" x14ac:dyDescent="0.2">
      <c r="A214" s="13" t="s">
        <v>199</v>
      </c>
      <c r="B214" s="6">
        <v>32.74</v>
      </c>
      <c r="C214" s="36">
        <v>40539</v>
      </c>
      <c r="D214" s="37">
        <v>14.630810810810811</v>
      </c>
      <c r="E214" s="37">
        <v>19.254000000000001</v>
      </c>
      <c r="F214" s="38" t="s">
        <v>503</v>
      </c>
      <c r="G214" s="36">
        <v>1009.93</v>
      </c>
      <c r="H214" s="38" t="s">
        <v>504</v>
      </c>
      <c r="I214" s="39">
        <v>72.88358585858586</v>
      </c>
      <c r="J214" s="40"/>
      <c r="K214" s="40"/>
      <c r="L214" s="40"/>
      <c r="M214" s="40"/>
      <c r="N214" s="40"/>
    </row>
    <row r="215" spans="1:14" x14ac:dyDescent="0.2">
      <c r="A215" s="13" t="s">
        <v>200</v>
      </c>
      <c r="B215" s="6">
        <v>33.380000000000003</v>
      </c>
      <c r="C215" s="36">
        <v>18654</v>
      </c>
      <c r="D215" s="37">
        <v>14.05</v>
      </c>
      <c r="E215" s="37">
        <v>17.55</v>
      </c>
      <c r="F215" s="38" t="s">
        <v>505</v>
      </c>
      <c r="G215" s="36">
        <v>854.83</v>
      </c>
      <c r="H215" s="38" t="s">
        <v>506</v>
      </c>
      <c r="I215" s="39">
        <v>73.849494949494954</v>
      </c>
      <c r="J215" s="40"/>
      <c r="K215" s="40"/>
      <c r="L215" s="40"/>
      <c r="M215" s="40"/>
      <c r="N215" s="40"/>
    </row>
    <row r="216" spans="1:14" x14ac:dyDescent="0.2">
      <c r="A216" s="13" t="s">
        <v>201</v>
      </c>
      <c r="B216" s="6">
        <v>33.090000000000003</v>
      </c>
      <c r="C216" s="36">
        <v>57763</v>
      </c>
      <c r="D216" s="37">
        <v>14.05</v>
      </c>
      <c r="E216" s="37">
        <v>17.55</v>
      </c>
      <c r="F216" s="38" t="s">
        <v>507</v>
      </c>
      <c r="G216" s="36">
        <v>834.53000000000009</v>
      </c>
      <c r="H216" s="38" t="s">
        <v>508</v>
      </c>
      <c r="I216" s="39">
        <v>99.221126033057857</v>
      </c>
      <c r="J216" s="40"/>
      <c r="K216" s="40"/>
      <c r="L216" s="40"/>
      <c r="M216" s="40"/>
      <c r="N216" s="40"/>
    </row>
    <row r="217" spans="1:14" x14ac:dyDescent="0.2">
      <c r="A217" s="13" t="s">
        <v>202</v>
      </c>
      <c r="B217" s="6">
        <v>33.479999999999997</v>
      </c>
      <c r="C217" s="36">
        <v>9258</v>
      </c>
      <c r="D217" s="37">
        <v>14.05</v>
      </c>
      <c r="E217" s="37">
        <v>17.55</v>
      </c>
      <c r="F217" s="38" t="s">
        <v>509</v>
      </c>
      <c r="G217" s="36">
        <v>951.13</v>
      </c>
      <c r="H217" s="38" t="s">
        <v>510</v>
      </c>
      <c r="I217" s="39">
        <v>83.25732323232323</v>
      </c>
      <c r="J217" s="40"/>
      <c r="K217" s="40"/>
      <c r="L217" s="40"/>
      <c r="M217" s="40"/>
      <c r="N217" s="40"/>
    </row>
    <row r="218" spans="1:14" x14ac:dyDescent="0.2">
      <c r="A218" s="13" t="s">
        <v>203</v>
      </c>
      <c r="B218" s="6">
        <v>33.549999999999997</v>
      </c>
      <c r="C218" s="36">
        <v>12839</v>
      </c>
      <c r="D218" s="37">
        <v>25.22445945945946</v>
      </c>
      <c r="E218" s="37">
        <v>30.192</v>
      </c>
      <c r="F218" s="38" t="s">
        <v>511</v>
      </c>
      <c r="G218" s="36">
        <v>865.67</v>
      </c>
      <c r="H218" s="38" t="s">
        <v>512</v>
      </c>
      <c r="I218" s="39">
        <v>78.710606060606068</v>
      </c>
      <c r="J218" s="40"/>
      <c r="K218" s="40"/>
      <c r="L218" s="40"/>
      <c r="M218" s="40"/>
      <c r="N218" s="40"/>
    </row>
    <row r="219" spans="1:14" x14ac:dyDescent="0.2">
      <c r="A219" s="13" t="s">
        <v>204</v>
      </c>
      <c r="B219" s="6">
        <v>33.43</v>
      </c>
      <c r="C219" s="36">
        <v>32991</v>
      </c>
      <c r="D219" s="37">
        <v>14.05</v>
      </c>
      <c r="E219" s="37">
        <v>17.55</v>
      </c>
      <c r="F219" s="38" t="s">
        <v>513</v>
      </c>
      <c r="G219" s="36">
        <v>1186.01</v>
      </c>
      <c r="H219" s="38" t="s">
        <v>514</v>
      </c>
      <c r="I219" s="39">
        <v>127.61040593434342</v>
      </c>
      <c r="J219" s="40"/>
      <c r="K219" s="40"/>
      <c r="L219" s="40"/>
      <c r="M219" s="40"/>
      <c r="N219" s="40"/>
    </row>
    <row r="220" spans="1:14" x14ac:dyDescent="0.2">
      <c r="A220" s="13"/>
      <c r="B220" s="6"/>
      <c r="C220" s="36"/>
      <c r="D220" s="37"/>
      <c r="E220" s="37"/>
      <c r="F220" s="38"/>
      <c r="G220" s="36"/>
      <c r="H220" s="38"/>
      <c r="I220" s="39"/>
      <c r="J220" s="40"/>
      <c r="K220" s="40"/>
      <c r="L220" s="40"/>
      <c r="M220" s="40"/>
      <c r="N220" s="40"/>
    </row>
    <row r="221" spans="1:14" x14ac:dyDescent="0.2">
      <c r="A221" s="14" t="s">
        <v>205</v>
      </c>
      <c r="B221" s="6"/>
      <c r="C221" s="36"/>
      <c r="D221" s="37"/>
      <c r="E221" s="37"/>
      <c r="F221" s="38"/>
      <c r="G221" s="36"/>
      <c r="H221" s="38"/>
      <c r="I221" s="39"/>
      <c r="J221" s="40"/>
      <c r="K221" s="40"/>
      <c r="L221" s="40"/>
      <c r="M221" s="40"/>
      <c r="N221" s="40"/>
    </row>
    <row r="222" spans="1:14" x14ac:dyDescent="0.2">
      <c r="A222" s="13"/>
      <c r="B222" s="6"/>
      <c r="C222" s="36"/>
      <c r="D222" s="37"/>
      <c r="E222" s="37"/>
      <c r="F222" s="38"/>
      <c r="G222" s="36"/>
      <c r="H222" s="38"/>
      <c r="I222" s="39"/>
      <c r="J222" s="40"/>
      <c r="K222" s="40"/>
      <c r="L222" s="40"/>
      <c r="M222" s="40"/>
      <c r="N222" s="40"/>
    </row>
    <row r="223" spans="1:14" x14ac:dyDescent="0.2">
      <c r="A223" s="13" t="s">
        <v>206</v>
      </c>
      <c r="B223" s="6">
        <v>34.03</v>
      </c>
      <c r="C223" s="36">
        <v>12085</v>
      </c>
      <c r="D223" s="37">
        <v>14.498749999999999</v>
      </c>
      <c r="E223" s="37">
        <v>20.475000000000001</v>
      </c>
      <c r="F223" s="38" t="s">
        <v>515</v>
      </c>
      <c r="G223" s="36">
        <v>932.48</v>
      </c>
      <c r="H223" s="38" t="s">
        <v>341</v>
      </c>
      <c r="I223" s="39">
        <v>84.720707070707064</v>
      </c>
      <c r="K223" s="40"/>
      <c r="L223" s="40"/>
      <c r="M223" s="40"/>
      <c r="N223" s="40"/>
    </row>
    <row r="224" spans="1:14" x14ac:dyDescent="0.2">
      <c r="A224" s="13" t="s">
        <v>207</v>
      </c>
      <c r="B224" s="6">
        <v>33.950000000000003</v>
      </c>
      <c r="C224" s="36">
        <v>8499</v>
      </c>
      <c r="D224" s="37">
        <v>18.08837837837838</v>
      </c>
      <c r="E224" s="37">
        <v>22.13</v>
      </c>
      <c r="F224" s="38" t="s">
        <v>516</v>
      </c>
      <c r="G224" s="36">
        <v>1146.6500000000001</v>
      </c>
      <c r="H224" s="38" t="s">
        <v>341</v>
      </c>
      <c r="I224" s="39">
        <v>84.720707070707064</v>
      </c>
      <c r="J224" s="40"/>
      <c r="K224" s="40"/>
      <c r="L224" s="40"/>
      <c r="M224" s="40"/>
      <c r="N224" s="40"/>
    </row>
    <row r="225" spans="1:14" x14ac:dyDescent="0.2">
      <c r="A225" s="13" t="s">
        <v>208</v>
      </c>
      <c r="B225" s="6">
        <v>33.700000000000003</v>
      </c>
      <c r="C225" s="36">
        <v>11387</v>
      </c>
      <c r="D225" s="37">
        <v>16.059999999999999</v>
      </c>
      <c r="E225" s="37">
        <v>26.28</v>
      </c>
      <c r="F225" s="38" t="s">
        <v>351</v>
      </c>
      <c r="G225" s="36">
        <v>1284.19</v>
      </c>
      <c r="H225" s="38" t="s">
        <v>341</v>
      </c>
      <c r="I225" s="39">
        <v>84.720707070707064</v>
      </c>
      <c r="J225" s="40"/>
      <c r="K225" s="40"/>
      <c r="L225" s="40"/>
      <c r="M225" s="40"/>
      <c r="N225" s="40"/>
    </row>
    <row r="226" spans="1:14" x14ac:dyDescent="0.2">
      <c r="A226" s="13" t="s">
        <v>209</v>
      </c>
      <c r="B226" s="6">
        <v>34.380000000000003</v>
      </c>
      <c r="C226" s="36">
        <v>3801</v>
      </c>
      <c r="D226" s="37">
        <v>11.97940372168285</v>
      </c>
      <c r="E226" s="37">
        <v>18.969000000000001</v>
      </c>
      <c r="F226" s="38" t="s">
        <v>517</v>
      </c>
      <c r="G226" s="36">
        <v>1302.8815355628828</v>
      </c>
      <c r="H226" s="38" t="s">
        <v>341</v>
      </c>
      <c r="I226" s="39">
        <v>84.720707070707064</v>
      </c>
      <c r="J226" s="40"/>
      <c r="K226" s="40"/>
      <c r="L226" s="40"/>
      <c r="M226" s="40"/>
      <c r="N226" s="40"/>
    </row>
    <row r="227" spans="1:14" x14ac:dyDescent="0.2">
      <c r="A227" s="13" t="s">
        <v>210</v>
      </c>
      <c r="B227" s="6">
        <v>34.6</v>
      </c>
      <c r="C227" s="36">
        <v>16940</v>
      </c>
      <c r="D227" s="37">
        <v>22.202027027027025</v>
      </c>
      <c r="E227" s="37">
        <v>25.074999999999999</v>
      </c>
      <c r="F227" s="38" t="s">
        <v>518</v>
      </c>
      <c r="G227" s="36">
        <v>1035.6600000000001</v>
      </c>
      <c r="H227" s="38" t="s">
        <v>341</v>
      </c>
      <c r="I227" s="39">
        <v>84.720707070707064</v>
      </c>
      <c r="J227" s="40"/>
      <c r="K227" s="40"/>
      <c r="L227" s="40"/>
      <c r="M227" s="40"/>
      <c r="N227" s="40"/>
    </row>
    <row r="228" spans="1:14" x14ac:dyDescent="0.2">
      <c r="A228" s="13" t="s">
        <v>211</v>
      </c>
      <c r="B228" s="6">
        <v>33.700000000000003</v>
      </c>
      <c r="C228" s="36">
        <v>3669</v>
      </c>
      <c r="D228" s="37">
        <v>17.74081081081081</v>
      </c>
      <c r="E228" s="37">
        <v>25.31</v>
      </c>
      <c r="F228" s="38" t="s">
        <v>519</v>
      </c>
      <c r="G228" s="36">
        <v>891.86528497409324</v>
      </c>
      <c r="H228" s="38" t="s">
        <v>341</v>
      </c>
      <c r="I228" s="39">
        <v>84.720707070707064</v>
      </c>
      <c r="J228" s="40"/>
      <c r="K228" s="40"/>
      <c r="L228" s="40"/>
      <c r="M228" s="40"/>
      <c r="N228" s="40"/>
    </row>
    <row r="229" spans="1:14" x14ac:dyDescent="0.2">
      <c r="A229" s="13" t="s">
        <v>212</v>
      </c>
      <c r="B229" s="6">
        <v>34.03</v>
      </c>
      <c r="C229" s="36">
        <v>11538</v>
      </c>
      <c r="D229" s="37">
        <v>20.003378378378379</v>
      </c>
      <c r="E229" s="37">
        <v>25.574999999999999</v>
      </c>
      <c r="F229" s="38" t="s">
        <v>520</v>
      </c>
      <c r="G229" s="36">
        <v>1209.9911082813735</v>
      </c>
      <c r="H229" s="38" t="s">
        <v>341</v>
      </c>
      <c r="I229" s="39">
        <v>84.720707070707064</v>
      </c>
      <c r="J229" s="40"/>
      <c r="K229" s="40"/>
      <c r="L229" s="40"/>
      <c r="M229" s="40"/>
      <c r="N229" s="40"/>
    </row>
    <row r="230" spans="1:14" x14ac:dyDescent="0.2">
      <c r="A230" s="13" t="s">
        <v>213</v>
      </c>
      <c r="B230" s="6">
        <v>34.18</v>
      </c>
      <c r="C230" s="36">
        <v>9057</v>
      </c>
      <c r="D230" s="37">
        <v>12.618378378378379</v>
      </c>
      <c r="E230" s="37">
        <v>17.507999999999999</v>
      </c>
      <c r="F230" s="38" t="s">
        <v>351</v>
      </c>
      <c r="G230" s="36">
        <v>1284.1500000000001</v>
      </c>
      <c r="H230" s="38" t="s">
        <v>341</v>
      </c>
      <c r="I230" s="39">
        <v>84.720707070707064</v>
      </c>
      <c r="J230" s="40"/>
      <c r="K230" s="40"/>
      <c r="L230" s="40"/>
      <c r="M230" s="40"/>
      <c r="N230" s="40"/>
    </row>
    <row r="231" spans="1:14" x14ac:dyDescent="0.2">
      <c r="A231" s="13" t="s">
        <v>214</v>
      </c>
      <c r="B231" s="6">
        <v>33.65</v>
      </c>
      <c r="C231" s="36">
        <v>9893</v>
      </c>
      <c r="D231" s="37">
        <v>23.491</v>
      </c>
      <c r="E231" s="37">
        <v>28.853999999999999</v>
      </c>
      <c r="F231" s="38" t="s">
        <v>358</v>
      </c>
      <c r="G231" s="36">
        <v>1175.25</v>
      </c>
      <c r="H231" s="38" t="s">
        <v>343</v>
      </c>
      <c r="I231" s="39">
        <v>111.82424242424241</v>
      </c>
      <c r="J231" s="40"/>
      <c r="K231" s="40"/>
      <c r="L231" s="40"/>
      <c r="M231" s="40"/>
      <c r="N231" s="40"/>
    </row>
    <row r="232" spans="1:14" x14ac:dyDescent="0.2">
      <c r="A232" s="13" t="s">
        <v>215</v>
      </c>
      <c r="B232" s="6">
        <v>33.299999999999997</v>
      </c>
      <c r="C232" s="36">
        <v>13366</v>
      </c>
      <c r="D232" s="37">
        <v>21.442162162162159</v>
      </c>
      <c r="E232" s="37">
        <v>23.92</v>
      </c>
      <c r="F232" s="38" t="s">
        <v>359</v>
      </c>
      <c r="G232" s="36">
        <v>1258.17</v>
      </c>
      <c r="H232" s="38" t="s">
        <v>341</v>
      </c>
      <c r="I232" s="39">
        <v>84.720707070707064</v>
      </c>
      <c r="J232" s="40"/>
      <c r="K232" s="40"/>
      <c r="L232" s="40"/>
      <c r="M232" s="40"/>
      <c r="N232" s="40"/>
    </row>
    <row r="233" spans="1:14" x14ac:dyDescent="0.2">
      <c r="A233" s="13" t="s">
        <v>216</v>
      </c>
      <c r="B233" s="6">
        <v>32.950000000000003</v>
      </c>
      <c r="C233" s="36">
        <v>97233</v>
      </c>
      <c r="D233" s="37">
        <v>23.522054054054053</v>
      </c>
      <c r="E233" s="37">
        <v>28.213000000000001</v>
      </c>
      <c r="F233" s="38" t="s">
        <v>521</v>
      </c>
      <c r="G233" s="36">
        <v>906.68</v>
      </c>
      <c r="H233" s="38" t="s">
        <v>522</v>
      </c>
      <c r="I233" s="39">
        <v>101.73615593434343</v>
      </c>
      <c r="J233" s="40"/>
      <c r="K233" s="40"/>
      <c r="L233" s="40"/>
      <c r="M233" s="40"/>
      <c r="N233" s="40"/>
    </row>
    <row r="234" spans="1:14" x14ac:dyDescent="0.2">
      <c r="A234" s="13" t="s">
        <v>217</v>
      </c>
      <c r="B234" s="6">
        <v>33.65</v>
      </c>
      <c r="C234" s="36">
        <v>23817</v>
      </c>
      <c r="D234" s="37">
        <v>22.19445</v>
      </c>
      <c r="E234" s="37">
        <v>25.946999999999999</v>
      </c>
      <c r="F234" s="38" t="s">
        <v>351</v>
      </c>
      <c r="G234" s="36">
        <v>1268.67</v>
      </c>
      <c r="H234" s="38" t="s">
        <v>523</v>
      </c>
      <c r="I234" s="39">
        <v>113.4198169191919</v>
      </c>
      <c r="J234" s="40"/>
      <c r="K234" s="40"/>
      <c r="L234" s="40"/>
      <c r="M234" s="40"/>
      <c r="N234" s="40"/>
    </row>
    <row r="235" spans="1:14" x14ac:dyDescent="0.2">
      <c r="A235" s="13" t="s">
        <v>218</v>
      </c>
      <c r="B235" s="6">
        <v>33.950000000000003</v>
      </c>
      <c r="C235" s="36">
        <v>10034</v>
      </c>
      <c r="D235" s="37">
        <v>17.483030303030304</v>
      </c>
      <c r="E235" s="37">
        <v>23.972000000000001</v>
      </c>
      <c r="F235" s="38" t="s">
        <v>517</v>
      </c>
      <c r="G235" s="36">
        <v>1190.8808290155439</v>
      </c>
      <c r="H235" s="38" t="s">
        <v>524</v>
      </c>
      <c r="I235" s="39">
        <v>101.56161616161614</v>
      </c>
      <c r="J235" s="40"/>
      <c r="K235" s="40"/>
      <c r="L235" s="40"/>
      <c r="M235" s="40"/>
      <c r="N235" s="40"/>
    </row>
    <row r="236" spans="1:14" x14ac:dyDescent="0.2">
      <c r="A236" s="13" t="s">
        <v>219</v>
      </c>
      <c r="B236" s="6">
        <v>33.700000000000003</v>
      </c>
      <c r="C236" s="36">
        <v>11536</v>
      </c>
      <c r="D236" s="37">
        <v>22.847297297297295</v>
      </c>
      <c r="E236" s="37">
        <v>27.69</v>
      </c>
      <c r="F236" s="38" t="s">
        <v>525</v>
      </c>
      <c r="G236" s="36">
        <v>1060.93</v>
      </c>
      <c r="H236" s="38" t="s">
        <v>341</v>
      </c>
      <c r="I236" s="39">
        <v>84.720707070707064</v>
      </c>
      <c r="J236" s="40"/>
      <c r="K236" s="40"/>
      <c r="L236" s="40"/>
      <c r="M236" s="40"/>
      <c r="N236" s="40"/>
    </row>
    <row r="237" spans="1:14" x14ac:dyDescent="0.2">
      <c r="A237" s="13" t="s">
        <v>220</v>
      </c>
      <c r="B237" s="6">
        <v>33.43</v>
      </c>
      <c r="C237" s="36">
        <v>25682</v>
      </c>
      <c r="D237" s="37">
        <v>20.265702702702704</v>
      </c>
      <c r="E237" s="37">
        <v>24.925999999999998</v>
      </c>
      <c r="F237" s="38" t="s">
        <v>526</v>
      </c>
      <c r="G237" s="36">
        <v>957.66</v>
      </c>
      <c r="H237" s="38" t="s">
        <v>527</v>
      </c>
      <c r="I237" s="39">
        <v>96.25984848484849</v>
      </c>
      <c r="J237" s="40"/>
      <c r="K237" s="40"/>
      <c r="L237" s="40"/>
      <c r="M237" s="40"/>
      <c r="N237" s="40"/>
    </row>
    <row r="238" spans="1:14" x14ac:dyDescent="0.2">
      <c r="A238" s="13" t="s">
        <v>221</v>
      </c>
      <c r="B238" s="6">
        <v>33.200000000000003</v>
      </c>
      <c r="C238" s="36">
        <v>15011</v>
      </c>
      <c r="D238" s="37">
        <v>26.139594594594595</v>
      </c>
      <c r="E238" s="37">
        <v>33.158999999999999</v>
      </c>
      <c r="F238" s="38" t="s">
        <v>351</v>
      </c>
      <c r="G238" s="36">
        <v>1402.9399999999998</v>
      </c>
      <c r="H238" s="38" t="s">
        <v>343</v>
      </c>
      <c r="I238" s="39">
        <v>111.82424242424241</v>
      </c>
      <c r="J238" s="40"/>
      <c r="K238" s="40"/>
      <c r="L238" s="40"/>
      <c r="M238" s="40"/>
      <c r="N238" s="40"/>
    </row>
    <row r="239" spans="1:14" x14ac:dyDescent="0.2">
      <c r="A239" s="13"/>
      <c r="B239" s="6"/>
      <c r="C239" s="36"/>
      <c r="D239" s="37"/>
      <c r="E239" s="37"/>
      <c r="F239" s="38"/>
      <c r="G239" s="36"/>
      <c r="H239" s="38"/>
      <c r="I239" s="39"/>
      <c r="J239" s="40"/>
      <c r="K239" s="40"/>
      <c r="L239" s="40"/>
      <c r="M239" s="40"/>
      <c r="N239" s="40"/>
    </row>
    <row r="240" spans="1:14" x14ac:dyDescent="0.2">
      <c r="A240" s="14" t="s">
        <v>222</v>
      </c>
      <c r="B240" s="6"/>
      <c r="C240" s="36"/>
      <c r="D240" s="37"/>
      <c r="E240" s="37"/>
      <c r="F240" s="38"/>
      <c r="G240" s="36"/>
      <c r="H240" s="38"/>
      <c r="I240" s="39"/>
      <c r="J240" s="40"/>
      <c r="K240" s="40"/>
      <c r="L240" s="40"/>
      <c r="M240" s="40"/>
      <c r="N240" s="40"/>
    </row>
    <row r="241" spans="1:14" x14ac:dyDescent="0.2">
      <c r="A241" s="13"/>
      <c r="B241" s="6"/>
      <c r="C241" s="36"/>
      <c r="D241" s="37"/>
      <c r="E241" s="37"/>
      <c r="F241" s="38"/>
      <c r="G241" s="36"/>
      <c r="H241" s="38"/>
      <c r="I241" s="39"/>
      <c r="J241" s="40"/>
      <c r="K241" s="40"/>
      <c r="L241" s="40"/>
      <c r="M241" s="40"/>
      <c r="N241" s="40"/>
    </row>
    <row r="242" spans="1:14" x14ac:dyDescent="0.2">
      <c r="A242" s="13" t="s">
        <v>223</v>
      </c>
      <c r="B242" s="6">
        <v>34.729999999999997</v>
      </c>
      <c r="C242" s="36">
        <v>8606</v>
      </c>
      <c r="D242" s="37">
        <v>19.762162162162159</v>
      </c>
      <c r="E242" s="37">
        <v>27.42</v>
      </c>
      <c r="F242" s="38" t="s">
        <v>528</v>
      </c>
      <c r="G242" s="36">
        <v>1073.8599999999999</v>
      </c>
      <c r="H242" s="38" t="s">
        <v>339</v>
      </c>
      <c r="I242" s="39">
        <v>144.44343434343435</v>
      </c>
      <c r="J242" s="40"/>
      <c r="K242" s="40"/>
      <c r="L242" s="40"/>
      <c r="M242" s="40"/>
      <c r="N242" s="40"/>
    </row>
    <row r="243" spans="1:14" x14ac:dyDescent="0.2">
      <c r="A243" s="13" t="s">
        <v>224</v>
      </c>
      <c r="B243" s="6">
        <v>34.479999999999997</v>
      </c>
      <c r="C243" s="36">
        <v>5497</v>
      </c>
      <c r="D243" s="37">
        <v>20.802229729729731</v>
      </c>
      <c r="E243" s="37">
        <v>28.863</v>
      </c>
      <c r="F243" s="38" t="s">
        <v>529</v>
      </c>
      <c r="G243" s="36">
        <v>1064.78</v>
      </c>
      <c r="H243" s="38" t="s">
        <v>341</v>
      </c>
      <c r="I243" s="39">
        <v>84.720707070707064</v>
      </c>
      <c r="J243" s="40"/>
      <c r="K243" s="40"/>
      <c r="L243" s="40"/>
      <c r="M243" s="40"/>
      <c r="N243" s="40"/>
    </row>
    <row r="244" spans="1:14" x14ac:dyDescent="0.2">
      <c r="A244" s="13" t="s">
        <v>225</v>
      </c>
      <c r="B244" s="6">
        <v>33.85</v>
      </c>
      <c r="C244" s="36">
        <v>16232</v>
      </c>
      <c r="D244" s="37">
        <v>18.898219696969697</v>
      </c>
      <c r="E244" s="37">
        <v>31.181999999999999</v>
      </c>
      <c r="F244" s="38" t="s">
        <v>372</v>
      </c>
      <c r="G244" s="36">
        <v>1070.19</v>
      </c>
      <c r="H244" s="38" t="s">
        <v>339</v>
      </c>
      <c r="I244" s="39">
        <v>144.44343434343435</v>
      </c>
      <c r="J244" s="40"/>
      <c r="K244" s="40"/>
      <c r="L244" s="40"/>
      <c r="M244" s="40"/>
      <c r="N244" s="40"/>
    </row>
    <row r="245" spans="1:14" x14ac:dyDescent="0.2">
      <c r="A245" s="13" t="s">
        <v>226</v>
      </c>
      <c r="B245" s="6">
        <v>35.299999999999997</v>
      </c>
      <c r="C245" s="36">
        <v>9357</v>
      </c>
      <c r="D245" s="37">
        <v>14.580270270270271</v>
      </c>
      <c r="E245" s="37">
        <v>17.754000000000001</v>
      </c>
      <c r="F245" s="38" t="s">
        <v>530</v>
      </c>
      <c r="G245" s="36">
        <v>1230.5899999999999</v>
      </c>
      <c r="H245" s="38" t="s">
        <v>530</v>
      </c>
      <c r="I245" s="39">
        <v>99.680239898989896</v>
      </c>
      <c r="J245" s="40"/>
      <c r="K245" s="40"/>
      <c r="L245" s="40"/>
      <c r="M245" s="40"/>
      <c r="N245" s="40"/>
    </row>
    <row r="246" spans="1:14" x14ac:dyDescent="0.2">
      <c r="A246" s="13" t="s">
        <v>227</v>
      </c>
      <c r="B246" s="6">
        <v>34.35</v>
      </c>
      <c r="C246" s="36">
        <v>6495</v>
      </c>
      <c r="D246" s="37">
        <v>12.673</v>
      </c>
      <c r="E246" s="37">
        <v>14.696999999999999</v>
      </c>
      <c r="F246" s="38" t="s">
        <v>351</v>
      </c>
      <c r="G246" s="36">
        <v>1403.09</v>
      </c>
      <c r="H246" s="38" t="s">
        <v>341</v>
      </c>
      <c r="I246" s="39">
        <v>84.720707070707064</v>
      </c>
      <c r="J246" s="40"/>
      <c r="K246" s="40"/>
      <c r="L246" s="40"/>
      <c r="M246" s="40"/>
      <c r="N246" s="40"/>
    </row>
    <row r="247" spans="1:14" x14ac:dyDescent="0.2">
      <c r="A247" s="13" t="s">
        <v>228</v>
      </c>
      <c r="B247" s="6">
        <v>33.799999999999997</v>
      </c>
      <c r="C247" s="36">
        <v>4407</v>
      </c>
      <c r="D247" s="37">
        <v>19.131</v>
      </c>
      <c r="E247" s="37">
        <v>22.779</v>
      </c>
      <c r="F247" s="38" t="s">
        <v>351</v>
      </c>
      <c r="G247" s="36">
        <v>1403.0909999999999</v>
      </c>
      <c r="H247" s="38" t="s">
        <v>341</v>
      </c>
      <c r="I247" s="39">
        <v>84.720707070707064</v>
      </c>
      <c r="J247" s="40"/>
      <c r="K247" s="40"/>
      <c r="L247" s="40"/>
      <c r="M247" s="40"/>
      <c r="N247" s="40"/>
    </row>
    <row r="248" spans="1:14" x14ac:dyDescent="0.2">
      <c r="A248" s="13" t="s">
        <v>229</v>
      </c>
      <c r="B248" s="6">
        <v>33.65</v>
      </c>
      <c r="C248" s="36">
        <v>159348</v>
      </c>
      <c r="D248" s="37">
        <v>16.110567567567568</v>
      </c>
      <c r="E248" s="37">
        <v>20.702999999999999</v>
      </c>
      <c r="F248" s="38" t="s">
        <v>372</v>
      </c>
      <c r="G248" s="36">
        <v>1070.19</v>
      </c>
      <c r="H248" s="38" t="s">
        <v>339</v>
      </c>
      <c r="I248" s="39">
        <v>144.44343434343435</v>
      </c>
      <c r="J248" s="40"/>
      <c r="K248" s="40"/>
      <c r="L248" s="40"/>
      <c r="M248" s="40"/>
      <c r="N248" s="40"/>
    </row>
    <row r="249" spans="1:14" x14ac:dyDescent="0.2">
      <c r="A249" s="13" t="s">
        <v>230</v>
      </c>
      <c r="B249" s="6">
        <v>33.840000000000003</v>
      </c>
      <c r="C249" s="36">
        <v>22516</v>
      </c>
      <c r="D249" s="37">
        <v>14.448331436699858</v>
      </c>
      <c r="E249" s="37">
        <v>20.164000000000001</v>
      </c>
      <c r="F249" s="38" t="s">
        <v>372</v>
      </c>
      <c r="G249" s="36">
        <v>1070.19</v>
      </c>
      <c r="H249" s="38" t="s">
        <v>339</v>
      </c>
      <c r="I249" s="39">
        <v>144.44343434343435</v>
      </c>
      <c r="J249" s="40"/>
      <c r="K249" s="40"/>
      <c r="L249" s="40"/>
      <c r="M249" s="40"/>
      <c r="N249" s="40"/>
    </row>
    <row r="250" spans="1:14" x14ac:dyDescent="0.2">
      <c r="A250" s="13" t="s">
        <v>231</v>
      </c>
      <c r="B250" s="6">
        <v>34.15</v>
      </c>
      <c r="C250" s="36">
        <v>11478</v>
      </c>
      <c r="D250" s="37">
        <v>19.762162162162159</v>
      </c>
      <c r="E250" s="37">
        <v>27.42</v>
      </c>
      <c r="F250" s="38" t="s">
        <v>342</v>
      </c>
      <c r="G250" s="36">
        <v>1126.53</v>
      </c>
      <c r="H250" s="38" t="s">
        <v>339</v>
      </c>
      <c r="I250" s="39">
        <v>144.44343434343435</v>
      </c>
      <c r="J250" s="40"/>
      <c r="K250" s="40"/>
      <c r="L250" s="40"/>
      <c r="M250" s="40"/>
      <c r="N250" s="40"/>
    </row>
    <row r="251" spans="1:14" x14ac:dyDescent="0.2">
      <c r="A251" s="13" t="s">
        <v>232</v>
      </c>
      <c r="B251" s="6">
        <v>34.299999999999997</v>
      </c>
      <c r="C251" s="36">
        <v>30261</v>
      </c>
      <c r="D251" s="37">
        <v>11.97940372168285</v>
      </c>
      <c r="E251" s="37">
        <v>18.969000000000001</v>
      </c>
      <c r="F251" s="38" t="s">
        <v>531</v>
      </c>
      <c r="G251" s="36">
        <v>1134.51</v>
      </c>
      <c r="H251" s="38" t="s">
        <v>532</v>
      </c>
      <c r="I251" s="39">
        <v>142.75195454545457</v>
      </c>
      <c r="J251" s="40"/>
      <c r="K251" s="40"/>
      <c r="L251" s="40"/>
      <c r="M251" s="40"/>
      <c r="N251" s="40"/>
    </row>
    <row r="252" spans="1:14" x14ac:dyDescent="0.2">
      <c r="A252" s="13" t="s">
        <v>233</v>
      </c>
      <c r="B252" s="6">
        <v>34.549999999999997</v>
      </c>
      <c r="C252" s="36">
        <v>10627</v>
      </c>
      <c r="D252" s="37">
        <v>15.461</v>
      </c>
      <c r="E252" s="37">
        <v>18.204000000000001</v>
      </c>
      <c r="F252" s="38" t="s">
        <v>359</v>
      </c>
      <c r="G252" s="36">
        <v>1322.07</v>
      </c>
      <c r="H252" s="38" t="s">
        <v>339</v>
      </c>
      <c r="I252" s="39">
        <v>144.44343434343435</v>
      </c>
      <c r="J252" s="40"/>
      <c r="K252" s="40"/>
      <c r="L252" s="40"/>
      <c r="M252" s="40"/>
      <c r="N252" s="40"/>
    </row>
    <row r="253" spans="1:14" x14ac:dyDescent="0.2">
      <c r="A253" s="13" t="s">
        <v>234</v>
      </c>
      <c r="B253" s="6">
        <v>34.6</v>
      </c>
      <c r="C253" s="36">
        <v>23292</v>
      </c>
      <c r="D253" s="37">
        <v>18.286000000000001</v>
      </c>
      <c r="E253" s="37">
        <v>22.013999999999999</v>
      </c>
      <c r="F253" s="38" t="s">
        <v>533</v>
      </c>
      <c r="G253" s="36">
        <v>978.93</v>
      </c>
      <c r="H253" s="38" t="s">
        <v>534</v>
      </c>
      <c r="I253" s="39">
        <v>106.19292929292931</v>
      </c>
      <c r="J253" s="40"/>
      <c r="K253" s="40"/>
      <c r="L253" s="40"/>
      <c r="M253" s="40"/>
      <c r="N253" s="40"/>
    </row>
    <row r="254" spans="1:14" x14ac:dyDescent="0.2">
      <c r="A254" s="13"/>
      <c r="B254" s="6"/>
      <c r="C254" s="36"/>
      <c r="D254" s="37"/>
      <c r="E254" s="37"/>
      <c r="F254" s="38"/>
      <c r="G254" s="36"/>
      <c r="H254" s="38"/>
      <c r="I254" s="39"/>
      <c r="J254" s="40"/>
      <c r="K254" s="40"/>
      <c r="L254" s="40"/>
      <c r="M254" s="40"/>
      <c r="N254" s="40"/>
    </row>
    <row r="255" spans="1:14" x14ac:dyDescent="0.2">
      <c r="A255" s="14" t="s">
        <v>235</v>
      </c>
      <c r="B255" s="6"/>
      <c r="C255" s="36"/>
      <c r="D255" s="37"/>
      <c r="E255" s="37"/>
      <c r="F255" s="38"/>
      <c r="G255" s="36"/>
      <c r="H255" s="38"/>
      <c r="I255" s="39"/>
      <c r="J255" s="40"/>
      <c r="K255" s="40"/>
      <c r="L255" s="40"/>
      <c r="M255" s="40"/>
      <c r="N255" s="40"/>
    </row>
    <row r="256" spans="1:14" x14ac:dyDescent="0.2">
      <c r="A256" s="13"/>
      <c r="B256" s="6"/>
      <c r="C256" s="36"/>
      <c r="D256" s="37"/>
      <c r="E256" s="37"/>
      <c r="F256" s="38"/>
      <c r="G256" s="36"/>
      <c r="H256" s="38"/>
      <c r="I256" s="39"/>
      <c r="J256" s="40"/>
      <c r="K256" s="40"/>
      <c r="L256" s="40"/>
      <c r="M256" s="40"/>
      <c r="N256" s="40"/>
    </row>
    <row r="257" spans="1:14" x14ac:dyDescent="0.2">
      <c r="A257" s="13" t="s">
        <v>236</v>
      </c>
      <c r="B257" s="6">
        <v>33.340000000000003</v>
      </c>
      <c r="C257" s="36">
        <v>4348</v>
      </c>
      <c r="D257" s="37">
        <v>21.168067961165047</v>
      </c>
      <c r="E257" s="37">
        <v>25.065999999999999</v>
      </c>
      <c r="F257" s="38" t="s">
        <v>359</v>
      </c>
      <c r="G257" s="36">
        <v>1322.07</v>
      </c>
      <c r="H257" s="38" t="s">
        <v>343</v>
      </c>
      <c r="I257" s="39">
        <v>111.82424242424241</v>
      </c>
      <c r="J257" s="40"/>
      <c r="K257" s="40"/>
      <c r="L257" s="40"/>
      <c r="M257" s="40"/>
      <c r="N257" s="40"/>
    </row>
    <row r="258" spans="1:14" x14ac:dyDescent="0.2">
      <c r="A258" s="13" t="s">
        <v>237</v>
      </c>
      <c r="B258" s="6">
        <v>33.19</v>
      </c>
      <c r="C258" s="36">
        <v>9934</v>
      </c>
      <c r="D258" s="37">
        <v>21.168067961165047</v>
      </c>
      <c r="E258" s="37">
        <v>25.065999999999999</v>
      </c>
      <c r="F258" s="38" t="s">
        <v>535</v>
      </c>
      <c r="G258" s="36">
        <v>1092.44</v>
      </c>
      <c r="H258" s="38" t="s">
        <v>343</v>
      </c>
      <c r="I258" s="39">
        <v>111.82424242424241</v>
      </c>
      <c r="J258" s="40"/>
      <c r="K258" s="40"/>
      <c r="L258" s="40"/>
      <c r="M258" s="40"/>
      <c r="N258" s="40"/>
    </row>
    <row r="259" spans="1:14" x14ac:dyDescent="0.2">
      <c r="A259" s="13" t="s">
        <v>238</v>
      </c>
      <c r="B259" s="6">
        <v>32.909999999999997</v>
      </c>
      <c r="C259" s="36">
        <v>8643</v>
      </c>
      <c r="D259" s="37">
        <v>21.168067961165047</v>
      </c>
      <c r="E259" s="37">
        <v>25.065999999999999</v>
      </c>
      <c r="F259" s="38" t="s">
        <v>535</v>
      </c>
      <c r="G259" s="36">
        <v>1021.3500000000001</v>
      </c>
      <c r="H259" s="38" t="s">
        <v>536</v>
      </c>
      <c r="I259" s="39">
        <v>102.96565656565656</v>
      </c>
      <c r="J259" s="40"/>
      <c r="K259" s="40"/>
      <c r="L259" s="40"/>
      <c r="M259" s="40"/>
      <c r="N259" s="40"/>
    </row>
    <row r="260" spans="1:14" x14ac:dyDescent="0.2">
      <c r="A260" s="13" t="s">
        <v>239</v>
      </c>
      <c r="B260" s="6">
        <v>32.69</v>
      </c>
      <c r="C260" s="36">
        <v>16654</v>
      </c>
      <c r="D260" s="37">
        <v>21.168067961165047</v>
      </c>
      <c r="E260" s="37">
        <v>25.065999999999999</v>
      </c>
      <c r="F260" s="38" t="s">
        <v>535</v>
      </c>
      <c r="G260" s="36">
        <v>995.27</v>
      </c>
      <c r="H260" s="38" t="s">
        <v>536</v>
      </c>
      <c r="I260" s="39">
        <v>102.96565656565656</v>
      </c>
      <c r="J260" s="40"/>
      <c r="K260" s="40"/>
      <c r="L260" s="40"/>
      <c r="M260" s="40"/>
      <c r="N260" s="40"/>
    </row>
    <row r="261" spans="1:14" x14ac:dyDescent="0.2">
      <c r="A261" s="13" t="s">
        <v>240</v>
      </c>
      <c r="B261" s="6">
        <v>33.54</v>
      </c>
      <c r="C261" s="36">
        <v>5517</v>
      </c>
      <c r="D261" s="37">
        <v>21.168067961165047</v>
      </c>
      <c r="E261" s="37">
        <v>25.065999999999999</v>
      </c>
      <c r="F261" s="38" t="s">
        <v>537</v>
      </c>
      <c r="G261" s="36">
        <v>1074.57</v>
      </c>
      <c r="H261" s="38" t="s">
        <v>343</v>
      </c>
      <c r="I261" s="39">
        <v>111.82424242424241</v>
      </c>
      <c r="J261" s="40"/>
      <c r="K261" s="40"/>
      <c r="L261" s="40"/>
      <c r="M261" s="40"/>
      <c r="N261" s="40"/>
    </row>
    <row r="262" spans="1:14" x14ac:dyDescent="0.2">
      <c r="A262" s="13" t="s">
        <v>241</v>
      </c>
      <c r="B262" s="6">
        <v>31.24</v>
      </c>
      <c r="C262" s="36">
        <v>159662</v>
      </c>
      <c r="D262" s="37">
        <v>21.168067961165047</v>
      </c>
      <c r="E262" s="37">
        <v>25.065999999999999</v>
      </c>
      <c r="F262" s="38" t="s">
        <v>535</v>
      </c>
      <c r="G262" s="36">
        <v>995.27</v>
      </c>
      <c r="H262" s="38" t="s">
        <v>536</v>
      </c>
      <c r="I262" s="39">
        <v>102.96565656565656</v>
      </c>
      <c r="J262" s="40"/>
      <c r="K262" s="40"/>
      <c r="L262" s="40"/>
      <c r="M262" s="40"/>
      <c r="N262" s="40"/>
    </row>
    <row r="263" spans="1:14" x14ac:dyDescent="0.2">
      <c r="A263" s="13" t="s">
        <v>242</v>
      </c>
      <c r="B263" s="6">
        <v>33.19</v>
      </c>
      <c r="C263" s="36">
        <v>22853</v>
      </c>
      <c r="D263" s="37">
        <v>21.168067961165047</v>
      </c>
      <c r="E263" s="37">
        <v>25.065999999999999</v>
      </c>
      <c r="F263" s="38" t="s">
        <v>354</v>
      </c>
      <c r="G263" s="36">
        <v>1096.04</v>
      </c>
      <c r="H263" s="38" t="s">
        <v>355</v>
      </c>
      <c r="I263" s="39">
        <v>114.8592803030303</v>
      </c>
      <c r="J263" s="40"/>
      <c r="K263" s="40"/>
      <c r="L263" s="40"/>
      <c r="M263" s="40"/>
      <c r="N263" s="40"/>
    </row>
    <row r="264" spans="1:14" x14ac:dyDescent="0.2">
      <c r="A264" s="13" t="s">
        <v>243</v>
      </c>
      <c r="B264" s="6">
        <v>32.99</v>
      </c>
      <c r="C264" s="36">
        <v>13222</v>
      </c>
      <c r="D264" s="37">
        <v>21.168067961165047</v>
      </c>
      <c r="E264" s="37">
        <v>25.065999999999999</v>
      </c>
      <c r="F264" s="38" t="s">
        <v>537</v>
      </c>
      <c r="G264" s="36">
        <v>1074.57</v>
      </c>
      <c r="H264" s="38" t="s">
        <v>538</v>
      </c>
      <c r="I264" s="39">
        <v>119.07171717171718</v>
      </c>
      <c r="J264" s="40"/>
      <c r="K264" s="40"/>
      <c r="L264" s="40"/>
      <c r="M264" s="40"/>
      <c r="N264" s="40"/>
    </row>
    <row r="265" spans="1:14" x14ac:dyDescent="0.2">
      <c r="A265" s="13" t="s">
        <v>244</v>
      </c>
      <c r="B265" s="6">
        <v>33.04</v>
      </c>
      <c r="C265" s="36">
        <v>25978</v>
      </c>
      <c r="D265" s="37">
        <v>21.168067961165047</v>
      </c>
      <c r="E265" s="37">
        <v>25.065999999999999</v>
      </c>
      <c r="F265" s="38" t="s">
        <v>539</v>
      </c>
      <c r="G265" s="36">
        <v>820.39</v>
      </c>
      <c r="H265" s="38" t="s">
        <v>536</v>
      </c>
      <c r="I265" s="39">
        <v>102.96565656565656</v>
      </c>
      <c r="J265" s="40"/>
      <c r="K265" s="40"/>
      <c r="L265" s="40"/>
      <c r="M265" s="40"/>
      <c r="N265" s="40"/>
    </row>
    <row r="266" spans="1:14" x14ac:dyDescent="0.2">
      <c r="A266" s="13" t="s">
        <v>245</v>
      </c>
      <c r="B266" s="6">
        <v>33.29</v>
      </c>
      <c r="C266" s="36">
        <v>14002</v>
      </c>
      <c r="D266" s="37">
        <v>21.168067961165047</v>
      </c>
      <c r="E266" s="37">
        <v>25.065999999999999</v>
      </c>
      <c r="F266" s="38" t="s">
        <v>539</v>
      </c>
      <c r="G266" s="36">
        <v>949.87</v>
      </c>
      <c r="H266" s="38" t="s">
        <v>536</v>
      </c>
      <c r="I266" s="39">
        <v>102.96565656565656</v>
      </c>
      <c r="J266" s="40"/>
      <c r="K266" s="40"/>
      <c r="L266" s="40"/>
      <c r="M266" s="40"/>
      <c r="N266" s="40"/>
    </row>
    <row r="267" spans="1:14" x14ac:dyDescent="0.2">
      <c r="A267" s="13"/>
      <c r="B267" s="6"/>
      <c r="C267" s="36"/>
      <c r="D267" s="37"/>
      <c r="E267" s="37"/>
      <c r="F267" s="38"/>
      <c r="G267" s="36"/>
      <c r="H267" s="38"/>
      <c r="I267" s="39"/>
      <c r="J267" s="40"/>
      <c r="K267" s="40"/>
      <c r="L267" s="40"/>
      <c r="M267" s="40"/>
      <c r="N267" s="40"/>
    </row>
    <row r="268" spans="1:14" x14ac:dyDescent="0.2">
      <c r="A268" s="14" t="s">
        <v>246</v>
      </c>
      <c r="B268" s="6"/>
      <c r="C268" s="36"/>
      <c r="D268" s="37"/>
      <c r="E268" s="37"/>
      <c r="F268" s="38"/>
      <c r="G268" s="36"/>
      <c r="H268" s="38"/>
      <c r="I268" s="39"/>
      <c r="J268" s="40"/>
      <c r="K268" s="40"/>
      <c r="L268" s="40"/>
      <c r="M268" s="40"/>
      <c r="N268" s="40"/>
    </row>
    <row r="269" spans="1:14" x14ac:dyDescent="0.2">
      <c r="A269" s="13"/>
      <c r="B269" s="6"/>
      <c r="C269" s="36"/>
      <c r="D269" s="37"/>
      <c r="E269" s="37"/>
      <c r="F269" s="38"/>
      <c r="G269" s="36"/>
      <c r="H269" s="38"/>
      <c r="I269" s="39"/>
      <c r="J269" s="40"/>
      <c r="K269" s="40"/>
      <c r="L269" s="40"/>
      <c r="M269" s="40"/>
      <c r="N269" s="40"/>
    </row>
    <row r="270" spans="1:14" x14ac:dyDescent="0.2">
      <c r="A270" s="13" t="s">
        <v>247</v>
      </c>
      <c r="B270" s="6">
        <v>33.93</v>
      </c>
      <c r="C270" s="36">
        <v>6728</v>
      </c>
      <c r="D270" s="37">
        <v>33.605168284789642</v>
      </c>
      <c r="E270" s="37">
        <v>45.216999999999999</v>
      </c>
      <c r="F270" s="38" t="s">
        <v>359</v>
      </c>
      <c r="G270" s="36">
        <v>1288.6415155440413</v>
      </c>
      <c r="H270" s="38" t="s">
        <v>341</v>
      </c>
      <c r="I270" s="39">
        <v>84.720707070707064</v>
      </c>
      <c r="L270" s="40"/>
      <c r="M270" s="40"/>
      <c r="N270" s="40"/>
    </row>
    <row r="271" spans="1:14" x14ac:dyDescent="0.2">
      <c r="A271" s="10" t="s">
        <v>248</v>
      </c>
      <c r="B271" s="6">
        <v>34.200000000000003</v>
      </c>
      <c r="C271" s="36">
        <v>10260</v>
      </c>
      <c r="D271" s="37">
        <v>25.429459459459459</v>
      </c>
      <c r="E271" s="37">
        <v>34.409999999999997</v>
      </c>
      <c r="F271" s="38" t="s">
        <v>540</v>
      </c>
      <c r="G271" s="36">
        <v>802.36</v>
      </c>
      <c r="H271" s="38" t="s">
        <v>541</v>
      </c>
      <c r="I271" s="39">
        <v>110.9733954124579</v>
      </c>
      <c r="J271" s="42"/>
      <c r="K271" s="42" t="s">
        <v>249</v>
      </c>
      <c r="L271" s="40"/>
      <c r="M271" s="40"/>
      <c r="N271" s="40"/>
    </row>
    <row r="272" spans="1:14" x14ac:dyDescent="0.2">
      <c r="A272" s="13" t="s">
        <v>250</v>
      </c>
      <c r="B272" s="6">
        <v>33.92</v>
      </c>
      <c r="C272" s="36">
        <v>10430</v>
      </c>
      <c r="D272" s="37">
        <v>24.847963592233008</v>
      </c>
      <c r="E272" s="37">
        <v>31.161999999999999</v>
      </c>
      <c r="F272" s="38" t="s">
        <v>404</v>
      </c>
      <c r="G272" s="41" t="s">
        <v>404</v>
      </c>
      <c r="H272" s="38" t="s">
        <v>542</v>
      </c>
      <c r="I272" s="39">
        <v>124.74217171717171</v>
      </c>
      <c r="J272" s="40"/>
      <c r="K272" s="40"/>
      <c r="L272" s="40"/>
      <c r="M272" s="40"/>
      <c r="N272" s="40"/>
    </row>
    <row r="273" spans="1:14" x14ac:dyDescent="0.2">
      <c r="A273" s="13" t="s">
        <v>251</v>
      </c>
      <c r="B273" s="6">
        <v>33.450000000000003</v>
      </c>
      <c r="C273" s="36">
        <v>16043</v>
      </c>
      <c r="D273" s="37">
        <v>29.195825242718449</v>
      </c>
      <c r="E273" s="37">
        <v>35.590000000000003</v>
      </c>
      <c r="F273" s="38" t="s">
        <v>351</v>
      </c>
      <c r="G273" s="36">
        <v>1289.8399999999999</v>
      </c>
      <c r="H273" s="38" t="s">
        <v>542</v>
      </c>
      <c r="I273" s="39">
        <v>124.74217171717171</v>
      </c>
      <c r="J273" s="40"/>
      <c r="K273" s="40"/>
      <c r="L273" s="40"/>
      <c r="M273" s="40"/>
      <c r="N273" s="40"/>
    </row>
    <row r="274" spans="1:14" x14ac:dyDescent="0.2">
      <c r="A274" s="13" t="s">
        <v>252</v>
      </c>
      <c r="B274" s="6">
        <v>33.450000000000003</v>
      </c>
      <c r="C274" s="36">
        <v>11042</v>
      </c>
      <c r="D274" s="37">
        <v>29.50593851132686</v>
      </c>
      <c r="E274" s="37">
        <v>37.744999999999997</v>
      </c>
      <c r="F274" s="38" t="s">
        <v>351</v>
      </c>
      <c r="G274" s="36">
        <v>1289.8399999999999</v>
      </c>
      <c r="H274" s="38" t="s">
        <v>542</v>
      </c>
      <c r="I274" s="39">
        <v>124.74217171717171</v>
      </c>
      <c r="J274" s="40"/>
      <c r="K274" s="40"/>
      <c r="L274" s="40"/>
      <c r="M274" s="40"/>
      <c r="N274" s="40"/>
    </row>
    <row r="275" spans="1:14" x14ac:dyDescent="0.2">
      <c r="A275" s="13" t="s">
        <v>253</v>
      </c>
      <c r="B275" s="6">
        <v>33.950000000000003</v>
      </c>
      <c r="C275" s="36">
        <v>6908</v>
      </c>
      <c r="D275" s="37">
        <v>27.573943100995731</v>
      </c>
      <c r="E275" s="37">
        <v>33.774000000000001</v>
      </c>
      <c r="F275" s="38" t="s">
        <v>351</v>
      </c>
      <c r="G275" s="36">
        <v>1337.29</v>
      </c>
      <c r="H275" s="38" t="s">
        <v>341</v>
      </c>
      <c r="I275" s="39">
        <v>84.720707070707064</v>
      </c>
      <c r="J275" s="40"/>
      <c r="K275" s="40"/>
      <c r="L275" s="40"/>
      <c r="M275" s="40"/>
      <c r="N275" s="40"/>
    </row>
    <row r="276" spans="1:14" x14ac:dyDescent="0.2">
      <c r="A276" s="13" t="s">
        <v>254</v>
      </c>
      <c r="B276" s="6">
        <v>34.42</v>
      </c>
      <c r="C276" s="36">
        <v>6929</v>
      </c>
      <c r="D276" s="37">
        <v>36.61691891891892</v>
      </c>
      <c r="E276" s="37">
        <v>49.898000000000003</v>
      </c>
      <c r="F276" s="38" t="s">
        <v>359</v>
      </c>
      <c r="G276" s="36">
        <v>1362.5</v>
      </c>
      <c r="H276" s="38" t="s">
        <v>341</v>
      </c>
      <c r="I276" s="39">
        <v>84.720707070707064</v>
      </c>
      <c r="J276" s="40"/>
      <c r="K276" s="40"/>
      <c r="L276" s="40"/>
      <c r="M276" s="40"/>
      <c r="N276" s="40"/>
    </row>
    <row r="277" spans="1:14" x14ac:dyDescent="0.2">
      <c r="A277" s="13" t="s">
        <v>255</v>
      </c>
      <c r="B277" s="6">
        <v>34.090000000000003</v>
      </c>
      <c r="C277" s="36">
        <v>10913</v>
      </c>
      <c r="D277" s="37">
        <v>31.29</v>
      </c>
      <c r="E277" s="37">
        <v>38.179000000000002</v>
      </c>
      <c r="F277" s="38" t="s">
        <v>543</v>
      </c>
      <c r="G277" s="36">
        <v>1173.25</v>
      </c>
      <c r="H277" s="38" t="s">
        <v>544</v>
      </c>
      <c r="I277" s="39">
        <v>90.215656565656573</v>
      </c>
      <c r="J277" s="40"/>
      <c r="K277" s="40"/>
      <c r="L277" s="40"/>
      <c r="M277" s="40"/>
      <c r="N277" s="40"/>
    </row>
    <row r="278" spans="1:14" x14ac:dyDescent="0.2">
      <c r="A278" s="13" t="s">
        <v>256</v>
      </c>
      <c r="B278" s="6">
        <v>33.97</v>
      </c>
      <c r="C278" s="36">
        <v>20536</v>
      </c>
      <c r="D278" s="37">
        <v>23.795189189189191</v>
      </c>
      <c r="E278" s="37">
        <v>31.026</v>
      </c>
      <c r="F278" s="38" t="s">
        <v>351</v>
      </c>
      <c r="G278" s="36">
        <v>1306.32</v>
      </c>
      <c r="H278" s="38" t="s">
        <v>341</v>
      </c>
      <c r="I278" s="39">
        <v>84.720707070707064</v>
      </c>
      <c r="J278" s="40"/>
      <c r="K278" s="40"/>
      <c r="L278" s="40"/>
      <c r="M278" s="40"/>
      <c r="N278" s="40"/>
    </row>
    <row r="279" spans="1:14" x14ac:dyDescent="0.2">
      <c r="A279" s="13" t="s">
        <v>257</v>
      </c>
      <c r="B279" s="6">
        <v>33.700000000000003</v>
      </c>
      <c r="C279" s="36">
        <v>59986</v>
      </c>
      <c r="D279" s="37">
        <v>22.083192307692308</v>
      </c>
      <c r="E279" s="37">
        <v>24.553999999999998</v>
      </c>
      <c r="F279" s="38" t="s">
        <v>545</v>
      </c>
      <c r="G279" s="36">
        <v>1001.42</v>
      </c>
      <c r="H279" s="38" t="s">
        <v>546</v>
      </c>
      <c r="I279" s="39">
        <v>90.980808080808075</v>
      </c>
      <c r="J279" s="40"/>
      <c r="K279" s="42" t="s">
        <v>547</v>
      </c>
      <c r="L279" s="40"/>
      <c r="M279" s="40"/>
      <c r="N279" s="40"/>
    </row>
    <row r="280" spans="1:14" x14ac:dyDescent="0.2">
      <c r="A280" s="13" t="s">
        <v>258</v>
      </c>
      <c r="B280" s="6">
        <v>34.049999999999997</v>
      </c>
      <c r="C280" s="36">
        <v>51735</v>
      </c>
      <c r="D280" s="37">
        <v>20.573643203883499</v>
      </c>
      <c r="E280" s="37">
        <v>26.984000000000002</v>
      </c>
      <c r="F280" s="38" t="s">
        <v>548</v>
      </c>
      <c r="G280" s="36">
        <v>1059.99</v>
      </c>
      <c r="H280" s="38" t="s">
        <v>549</v>
      </c>
      <c r="I280" s="39">
        <v>69.051515151515147</v>
      </c>
      <c r="J280" s="40"/>
      <c r="K280" s="40"/>
      <c r="L280" s="40"/>
      <c r="M280" s="40"/>
      <c r="N280" s="40"/>
    </row>
    <row r="281" spans="1:14" x14ac:dyDescent="0.2">
      <c r="A281" s="13" t="s">
        <v>259</v>
      </c>
      <c r="B281" s="6">
        <v>33.96</v>
      </c>
      <c r="C281" s="36">
        <v>11243</v>
      </c>
      <c r="D281" s="37">
        <v>26.226162162162165</v>
      </c>
      <c r="E281" s="37">
        <v>28.445</v>
      </c>
      <c r="F281" s="38" t="s">
        <v>550</v>
      </c>
      <c r="G281" s="36">
        <v>1172.28</v>
      </c>
      <c r="H281" s="38" t="s">
        <v>542</v>
      </c>
      <c r="I281" s="39">
        <v>124.74217171717171</v>
      </c>
      <c r="J281" s="40"/>
      <c r="K281" s="40"/>
      <c r="L281" s="40"/>
      <c r="M281" s="40"/>
      <c r="N281" s="40"/>
    </row>
    <row r="282" spans="1:14" x14ac:dyDescent="0.2">
      <c r="A282" s="13" t="s">
        <v>260</v>
      </c>
      <c r="B282" s="6">
        <v>33.799999999999997</v>
      </c>
      <c r="C282" s="36">
        <v>15345</v>
      </c>
      <c r="D282" s="37">
        <v>25.565000000000001</v>
      </c>
      <c r="E282" s="37">
        <v>33.585000000000001</v>
      </c>
      <c r="F282" s="38" t="s">
        <v>550</v>
      </c>
      <c r="G282" s="36">
        <v>1061.06</v>
      </c>
      <c r="H282" s="38" t="s">
        <v>551</v>
      </c>
      <c r="I282" s="39">
        <v>89.920707070707067</v>
      </c>
      <c r="J282" s="40"/>
      <c r="K282" s="40"/>
      <c r="L282" s="40"/>
      <c r="M282" s="40"/>
      <c r="N282" s="40"/>
    </row>
    <row r="283" spans="1:14" x14ac:dyDescent="0.2">
      <c r="A283" s="13" t="s">
        <v>261</v>
      </c>
      <c r="B283" s="6">
        <v>33.6</v>
      </c>
      <c r="C283" s="36">
        <v>22753</v>
      </c>
      <c r="D283" s="37">
        <v>17.211500465983224</v>
      </c>
      <c r="E283" s="37">
        <v>21.76</v>
      </c>
      <c r="F283" s="38" t="s">
        <v>351</v>
      </c>
      <c r="G283" s="36">
        <v>1341.2099999999998</v>
      </c>
      <c r="H283" s="38" t="s">
        <v>343</v>
      </c>
      <c r="I283" s="39">
        <v>111.82424242424241</v>
      </c>
      <c r="J283" s="40"/>
      <c r="K283" s="40"/>
      <c r="L283" s="40"/>
      <c r="M283" s="40"/>
      <c r="N283" s="40"/>
    </row>
    <row r="284" spans="1:14" x14ac:dyDescent="0.2">
      <c r="A284" s="13" t="s">
        <v>262</v>
      </c>
      <c r="B284" s="6">
        <v>33.700000000000003</v>
      </c>
      <c r="C284" s="36">
        <v>26402</v>
      </c>
      <c r="D284" s="37">
        <v>26.302320388349514</v>
      </c>
      <c r="E284" s="37">
        <v>32.463000000000001</v>
      </c>
      <c r="F284" s="38" t="s">
        <v>537</v>
      </c>
      <c r="G284" s="36">
        <v>1074.57</v>
      </c>
      <c r="H284" s="38" t="s">
        <v>538</v>
      </c>
      <c r="I284" s="39">
        <v>119.07171717171718</v>
      </c>
      <c r="J284" s="40"/>
      <c r="K284" s="40"/>
      <c r="L284" s="40"/>
      <c r="M284" s="40"/>
      <c r="N284" s="40"/>
    </row>
    <row r="285" spans="1:14" x14ac:dyDescent="0.2">
      <c r="A285" s="13"/>
      <c r="B285" s="6"/>
      <c r="C285" s="36"/>
      <c r="D285" s="37"/>
      <c r="E285" s="37"/>
      <c r="F285" s="38"/>
      <c r="G285" s="36"/>
      <c r="H285" s="38"/>
      <c r="I285" s="39"/>
      <c r="J285" s="40"/>
      <c r="K285" s="40"/>
      <c r="L285" s="40"/>
      <c r="M285" s="40"/>
      <c r="N285" s="40"/>
    </row>
    <row r="286" spans="1:14" x14ac:dyDescent="0.2">
      <c r="A286" s="14" t="s">
        <v>263</v>
      </c>
      <c r="B286" s="6"/>
      <c r="C286" s="36"/>
      <c r="D286" s="37"/>
      <c r="E286" s="37"/>
      <c r="F286" s="38"/>
      <c r="G286" s="36"/>
      <c r="H286" s="38"/>
      <c r="I286" s="39"/>
      <c r="J286" s="40"/>
      <c r="K286" s="40"/>
      <c r="L286" s="40"/>
      <c r="M286" s="40"/>
      <c r="N286" s="40"/>
    </row>
    <row r="287" spans="1:14" x14ac:dyDescent="0.2">
      <c r="A287" s="13"/>
      <c r="B287" s="6"/>
      <c r="C287" s="36"/>
      <c r="D287" s="37"/>
      <c r="E287" s="37"/>
      <c r="F287" s="38"/>
      <c r="G287" s="36"/>
      <c r="H287" s="38"/>
      <c r="I287" s="39"/>
      <c r="J287" s="40"/>
      <c r="K287" s="40"/>
      <c r="L287" s="40"/>
      <c r="M287" s="40"/>
      <c r="N287" s="40"/>
    </row>
    <row r="288" spans="1:14" x14ac:dyDescent="0.2">
      <c r="A288" s="13" t="s">
        <v>264</v>
      </c>
      <c r="B288" s="6">
        <v>34.270000000000003</v>
      </c>
      <c r="C288" s="36">
        <v>5758</v>
      </c>
      <c r="D288" s="37">
        <v>24.878333333333337</v>
      </c>
      <c r="E288" s="37">
        <v>29.937000000000001</v>
      </c>
      <c r="F288" s="38" t="s">
        <v>353</v>
      </c>
      <c r="G288" s="36">
        <v>1104.6955958549224</v>
      </c>
      <c r="H288" s="38" t="s">
        <v>341</v>
      </c>
      <c r="I288" s="39">
        <v>84.720707070707064</v>
      </c>
      <c r="J288" s="40"/>
      <c r="K288" s="40"/>
      <c r="L288" s="40"/>
      <c r="M288" s="40"/>
      <c r="N288" s="40"/>
    </row>
    <row r="289" spans="1:14" x14ac:dyDescent="0.2">
      <c r="A289" s="13" t="s">
        <v>265</v>
      </c>
      <c r="B289" s="6">
        <v>34.369999999999997</v>
      </c>
      <c r="C289" s="36">
        <v>9374</v>
      </c>
      <c r="D289" s="37">
        <v>24.878333333333337</v>
      </c>
      <c r="E289" s="37">
        <v>29.937000000000001</v>
      </c>
      <c r="F289" s="38" t="s">
        <v>351</v>
      </c>
      <c r="G289" s="36">
        <v>1206.69</v>
      </c>
      <c r="H289" s="38" t="s">
        <v>552</v>
      </c>
      <c r="I289" s="39">
        <v>104.70681818181818</v>
      </c>
      <c r="J289" s="40"/>
      <c r="K289" s="40"/>
      <c r="L289" s="40"/>
      <c r="M289" s="40"/>
      <c r="N289" s="40"/>
    </row>
    <row r="290" spans="1:14" x14ac:dyDescent="0.2">
      <c r="A290" s="13" t="s">
        <v>266</v>
      </c>
      <c r="B290" s="6">
        <v>33.369999999999997</v>
      </c>
      <c r="C290" s="36">
        <v>11525</v>
      </c>
      <c r="D290" s="37">
        <v>13.641</v>
      </c>
      <c r="E290" s="37">
        <v>17.84</v>
      </c>
      <c r="F290" s="38" t="s">
        <v>359</v>
      </c>
      <c r="G290" s="36">
        <v>1375.0600000000002</v>
      </c>
      <c r="H290" s="38" t="s">
        <v>341</v>
      </c>
      <c r="I290" s="39">
        <v>84.720707070707064</v>
      </c>
      <c r="J290" s="40"/>
      <c r="K290" s="40"/>
      <c r="L290" s="40"/>
      <c r="M290" s="40"/>
      <c r="N290" s="40"/>
    </row>
    <row r="291" spans="1:14" x14ac:dyDescent="0.2">
      <c r="A291" s="13" t="s">
        <v>267</v>
      </c>
      <c r="B291" s="6">
        <v>34.020000000000003</v>
      </c>
      <c r="C291" s="36">
        <v>9370</v>
      </c>
      <c r="D291" s="37">
        <v>24.390878378378382</v>
      </c>
      <c r="E291" s="37">
        <v>31.357500000000002</v>
      </c>
      <c r="F291" s="38" t="s">
        <v>553</v>
      </c>
      <c r="G291" s="36">
        <v>1517.21</v>
      </c>
      <c r="H291" s="38" t="s">
        <v>339</v>
      </c>
      <c r="I291" s="39">
        <v>163.29040404042999</v>
      </c>
      <c r="J291" s="40"/>
      <c r="K291" s="40"/>
      <c r="L291" s="40"/>
      <c r="M291" s="40"/>
      <c r="N291" s="40"/>
    </row>
    <row r="292" spans="1:14" x14ac:dyDescent="0.2">
      <c r="A292" s="13" t="s">
        <v>268</v>
      </c>
      <c r="B292" s="6">
        <v>33.869999999999997</v>
      </c>
      <c r="C292" s="36">
        <v>18538</v>
      </c>
      <c r="D292" s="37">
        <v>24.176972972972973</v>
      </c>
      <c r="E292" s="37">
        <v>33.463999999999999</v>
      </c>
      <c r="F292" s="38" t="s">
        <v>554</v>
      </c>
      <c r="G292" s="36">
        <v>1039.4000000000001</v>
      </c>
      <c r="H292" s="38" t="s">
        <v>555</v>
      </c>
      <c r="I292" s="39">
        <v>88.031313131313141</v>
      </c>
      <c r="J292" s="40"/>
      <c r="K292" s="40"/>
      <c r="L292" s="40"/>
      <c r="M292" s="40"/>
      <c r="N292" s="40"/>
    </row>
    <row r="293" spans="1:14" x14ac:dyDescent="0.2">
      <c r="A293" s="13" t="s">
        <v>269</v>
      </c>
      <c r="B293" s="6">
        <v>33.770000000000003</v>
      </c>
      <c r="C293" s="36">
        <v>103532</v>
      </c>
      <c r="D293" s="37">
        <v>24.878333333333337</v>
      </c>
      <c r="E293" s="37">
        <v>29.937000000000001</v>
      </c>
      <c r="F293" s="38" t="s">
        <v>556</v>
      </c>
      <c r="G293" s="36">
        <v>792.31</v>
      </c>
      <c r="H293" s="38" t="s">
        <v>556</v>
      </c>
      <c r="I293" s="39">
        <v>88.420202020202026</v>
      </c>
      <c r="J293" s="40"/>
      <c r="K293" s="40"/>
      <c r="L293" s="40"/>
      <c r="M293" s="40"/>
      <c r="N293" s="40"/>
    </row>
    <row r="294" spans="1:14" x14ac:dyDescent="0.2">
      <c r="A294" s="13" t="s">
        <v>270</v>
      </c>
      <c r="B294" s="6">
        <v>33.119999999999997</v>
      </c>
      <c r="C294" s="36">
        <v>38628</v>
      </c>
      <c r="D294" s="37">
        <v>24.878333333333337</v>
      </c>
      <c r="E294" s="37">
        <v>29.937000000000001</v>
      </c>
      <c r="F294" s="38" t="s">
        <v>557</v>
      </c>
      <c r="G294" s="36">
        <v>959</v>
      </c>
      <c r="H294" s="38" t="s">
        <v>558</v>
      </c>
      <c r="I294" s="39">
        <v>111.24278345959597</v>
      </c>
      <c r="J294" s="40"/>
      <c r="K294" s="40"/>
      <c r="L294" s="40"/>
      <c r="M294" s="40"/>
      <c r="N294" s="40"/>
    </row>
    <row r="295" spans="1:14" x14ac:dyDescent="0.2">
      <c r="A295" s="13" t="s">
        <v>271</v>
      </c>
      <c r="B295" s="6">
        <v>33.17</v>
      </c>
      <c r="C295" s="36">
        <v>24858</v>
      </c>
      <c r="D295" s="37">
        <v>13.916765765765767</v>
      </c>
      <c r="E295" s="37">
        <v>18.866</v>
      </c>
      <c r="F295" s="38" t="s">
        <v>559</v>
      </c>
      <c r="G295" s="36">
        <v>1030.6199999999999</v>
      </c>
      <c r="H295" s="38" t="s">
        <v>560</v>
      </c>
      <c r="I295" s="39">
        <v>78.25858585858586</v>
      </c>
      <c r="J295" s="40"/>
      <c r="K295" s="40"/>
      <c r="L295" s="40"/>
      <c r="M295" s="40"/>
      <c r="N295" s="40"/>
    </row>
    <row r="296" spans="1:14" x14ac:dyDescent="0.2">
      <c r="A296" s="13" t="s">
        <v>272</v>
      </c>
      <c r="B296" s="6">
        <v>33.369999999999997</v>
      </c>
      <c r="C296" s="36">
        <v>26414</v>
      </c>
      <c r="D296" s="37">
        <v>11.910959999999999</v>
      </c>
      <c r="E296" s="37">
        <v>15.721</v>
      </c>
      <c r="F296" s="38" t="s">
        <v>561</v>
      </c>
      <c r="G296" s="36">
        <v>1033.5</v>
      </c>
      <c r="H296" s="38" t="s">
        <v>341</v>
      </c>
      <c r="I296" s="39">
        <v>84.720707070707064</v>
      </c>
      <c r="J296" s="40"/>
      <c r="K296" s="40"/>
      <c r="L296" s="40"/>
      <c r="M296" s="40"/>
      <c r="N296" s="40"/>
    </row>
    <row r="297" spans="1:14" x14ac:dyDescent="0.2">
      <c r="A297" s="13" t="s">
        <v>273</v>
      </c>
      <c r="B297" s="6">
        <v>33.119999999999997</v>
      </c>
      <c r="C297" s="36">
        <v>37645</v>
      </c>
      <c r="D297" s="37">
        <v>19.066054054054053</v>
      </c>
      <c r="E297" s="37">
        <v>25.152000000000001</v>
      </c>
      <c r="F297" s="38" t="s">
        <v>351</v>
      </c>
      <c r="G297" s="36">
        <v>1391.76</v>
      </c>
      <c r="H297" s="38" t="s">
        <v>341</v>
      </c>
      <c r="I297" s="39">
        <v>84.720707070707064</v>
      </c>
      <c r="J297" s="40"/>
      <c r="K297" s="40"/>
      <c r="L297" s="40"/>
      <c r="M297" s="40"/>
      <c r="N297" s="40"/>
    </row>
    <row r="298" spans="1:14" x14ac:dyDescent="0.2">
      <c r="A298" s="13"/>
      <c r="B298" s="6"/>
      <c r="C298" s="36"/>
      <c r="D298" s="37"/>
      <c r="E298" s="37"/>
      <c r="F298" s="38"/>
      <c r="G298" s="36"/>
      <c r="H298" s="38"/>
      <c r="I298" s="39"/>
      <c r="J298" s="40"/>
      <c r="K298" s="40"/>
      <c r="L298" s="40"/>
      <c r="M298" s="40"/>
      <c r="N298" s="40"/>
    </row>
    <row r="299" spans="1:14" x14ac:dyDescent="0.2">
      <c r="A299" s="14" t="s">
        <v>274</v>
      </c>
      <c r="B299" s="6"/>
      <c r="C299" s="36"/>
      <c r="D299" s="37"/>
      <c r="E299" s="37"/>
      <c r="F299" s="38"/>
      <c r="G299" s="36"/>
      <c r="H299" s="38"/>
      <c r="I299" s="39"/>
      <c r="J299" s="40"/>
      <c r="K299" s="40"/>
      <c r="L299" s="40"/>
      <c r="M299" s="40"/>
      <c r="N299" s="40"/>
    </row>
    <row r="300" spans="1:14" x14ac:dyDescent="0.2">
      <c r="A300" s="13"/>
      <c r="B300" s="6"/>
      <c r="C300" s="36"/>
      <c r="D300" s="37"/>
      <c r="E300" s="37"/>
      <c r="F300" s="38"/>
      <c r="G300" s="36"/>
      <c r="H300" s="38"/>
      <c r="I300" s="39"/>
      <c r="J300" s="40"/>
      <c r="K300" s="40"/>
      <c r="L300" s="40"/>
      <c r="M300" s="40"/>
      <c r="N300" s="40"/>
    </row>
    <row r="301" spans="1:14" x14ac:dyDescent="0.2">
      <c r="A301" s="13" t="s">
        <v>275</v>
      </c>
      <c r="B301" s="6">
        <v>34.619999999999997</v>
      </c>
      <c r="C301" s="36">
        <v>9109</v>
      </c>
      <c r="D301" s="37">
        <v>27.96108108108108</v>
      </c>
      <c r="E301" s="37">
        <v>38.795999999999999</v>
      </c>
      <c r="F301" s="38" t="s">
        <v>562</v>
      </c>
      <c r="G301" s="36">
        <v>1074.3699999999999</v>
      </c>
      <c r="H301" s="38" t="s">
        <v>563</v>
      </c>
      <c r="I301" s="39">
        <v>186.24848484848599</v>
      </c>
      <c r="J301" s="40"/>
      <c r="K301" s="40"/>
      <c r="L301" s="40"/>
      <c r="M301" s="40"/>
      <c r="N301" s="40"/>
    </row>
    <row r="302" spans="1:14" x14ac:dyDescent="0.2">
      <c r="A302" s="13" t="s">
        <v>276</v>
      </c>
      <c r="B302" s="6">
        <v>34.479999999999997</v>
      </c>
      <c r="C302" s="36">
        <v>17540</v>
      </c>
      <c r="D302" s="37">
        <v>16.302702702702703</v>
      </c>
      <c r="E302" s="37">
        <v>22.62</v>
      </c>
      <c r="F302" s="38" t="s">
        <v>351</v>
      </c>
      <c r="G302" s="36">
        <v>1240.97</v>
      </c>
      <c r="H302" s="38" t="s">
        <v>339</v>
      </c>
      <c r="I302" s="39">
        <v>163.29040404045</v>
      </c>
      <c r="J302" s="40"/>
      <c r="K302" s="40"/>
      <c r="L302" s="40"/>
      <c r="M302" s="40"/>
      <c r="N302" s="40"/>
    </row>
    <row r="303" spans="1:14" x14ac:dyDescent="0.2">
      <c r="A303" s="13" t="s">
        <v>277</v>
      </c>
      <c r="B303" s="6">
        <v>34.630000000000003</v>
      </c>
      <c r="C303" s="36">
        <v>24654</v>
      </c>
      <c r="D303" s="37">
        <v>27.041945945945947</v>
      </c>
      <c r="E303" s="37">
        <v>30.248000000000001</v>
      </c>
      <c r="F303" s="38" t="s">
        <v>564</v>
      </c>
      <c r="G303" s="36">
        <v>974.95</v>
      </c>
      <c r="H303" s="38" t="s">
        <v>565</v>
      </c>
      <c r="I303" s="39">
        <v>83.419318181818198</v>
      </c>
      <c r="J303" s="40"/>
      <c r="K303" s="40"/>
      <c r="L303" s="40"/>
      <c r="M303" s="40"/>
      <c r="N303" s="40"/>
    </row>
    <row r="304" spans="1:14" x14ac:dyDescent="0.2">
      <c r="A304" s="13" t="s">
        <v>278</v>
      </c>
      <c r="B304" s="6">
        <v>33.880000000000003</v>
      </c>
      <c r="C304" s="36">
        <v>99213</v>
      </c>
      <c r="D304" s="37">
        <v>18.250837837837835</v>
      </c>
      <c r="E304" s="37">
        <v>23.663</v>
      </c>
      <c r="F304" s="38" t="s">
        <v>566</v>
      </c>
      <c r="G304" s="36">
        <v>864.39</v>
      </c>
      <c r="H304" s="38" t="s">
        <v>567</v>
      </c>
      <c r="I304" s="39">
        <v>108.62474747474749</v>
      </c>
      <c r="J304" s="40"/>
      <c r="K304" s="40"/>
      <c r="L304" s="40"/>
      <c r="M304" s="40"/>
      <c r="N304" s="40"/>
    </row>
    <row r="305" spans="1:14" x14ac:dyDescent="0.2">
      <c r="A305" s="13" t="s">
        <v>279</v>
      </c>
      <c r="B305" s="6">
        <v>34.43</v>
      </c>
      <c r="C305" s="36">
        <v>17631</v>
      </c>
      <c r="D305" s="37">
        <v>28.344054054054052</v>
      </c>
      <c r="E305" s="37">
        <v>34.527500000000003</v>
      </c>
      <c r="F305" s="38" t="s">
        <v>358</v>
      </c>
      <c r="G305" s="36">
        <v>1258.6300000000001</v>
      </c>
      <c r="H305" s="38" t="s">
        <v>339</v>
      </c>
      <c r="I305" s="39">
        <v>163.29040404046</v>
      </c>
      <c r="J305" s="40"/>
      <c r="K305" s="40"/>
      <c r="L305" s="40"/>
      <c r="M305" s="40"/>
      <c r="N305" s="40"/>
    </row>
    <row r="306" spans="1:14" x14ac:dyDescent="0.2">
      <c r="A306" s="13" t="s">
        <v>280</v>
      </c>
      <c r="B306" s="6">
        <v>34.68</v>
      </c>
      <c r="C306" s="36">
        <v>18523</v>
      </c>
      <c r="D306" s="37">
        <v>23.896216216216217</v>
      </c>
      <c r="E306" s="37">
        <v>33.155999999999999</v>
      </c>
      <c r="F306" s="38" t="s">
        <v>351</v>
      </c>
      <c r="G306" s="36">
        <v>1279.99</v>
      </c>
      <c r="H306" s="38" t="s">
        <v>339</v>
      </c>
      <c r="I306" s="39">
        <v>163.29040404047001</v>
      </c>
      <c r="J306" s="40"/>
      <c r="K306" s="40"/>
      <c r="L306" s="40"/>
      <c r="M306" s="40"/>
      <c r="N306" s="40"/>
    </row>
    <row r="307" spans="1:14" x14ac:dyDescent="0.2">
      <c r="A307" s="13" t="s">
        <v>281</v>
      </c>
      <c r="B307" s="6">
        <v>34</v>
      </c>
      <c r="C307" s="36">
        <v>55478</v>
      </c>
      <c r="D307" s="37">
        <v>22.18673076923077</v>
      </c>
      <c r="E307" s="37">
        <v>29.536009999999997</v>
      </c>
      <c r="F307" s="38" t="s">
        <v>568</v>
      </c>
      <c r="G307" s="36">
        <v>990.44</v>
      </c>
      <c r="H307" s="38" t="s">
        <v>569</v>
      </c>
      <c r="I307" s="39">
        <v>77.111616161616155</v>
      </c>
      <c r="J307" s="40"/>
      <c r="K307" s="40"/>
      <c r="L307" s="40"/>
      <c r="M307" s="40"/>
      <c r="N307" s="40"/>
    </row>
    <row r="308" spans="1:14" x14ac:dyDescent="0.2">
      <c r="A308" s="13"/>
      <c r="B308" s="6"/>
      <c r="C308" s="36"/>
      <c r="D308" s="37"/>
      <c r="E308" s="37"/>
      <c r="F308" s="38"/>
      <c r="G308" s="36"/>
      <c r="H308" s="38"/>
      <c r="I308" s="39"/>
      <c r="J308" s="40"/>
      <c r="K308" s="40"/>
      <c r="L308" s="40"/>
      <c r="M308" s="40"/>
      <c r="N308" s="40"/>
    </row>
    <row r="309" spans="1:14" x14ac:dyDescent="0.2">
      <c r="A309" s="14" t="s">
        <v>282</v>
      </c>
      <c r="B309" s="6"/>
      <c r="C309" s="36"/>
      <c r="D309" s="37"/>
      <c r="E309" s="37"/>
      <c r="F309" s="38"/>
      <c r="G309" s="36"/>
      <c r="H309" s="38"/>
      <c r="I309" s="39"/>
      <c r="J309" s="40"/>
      <c r="K309" s="40"/>
      <c r="L309" s="40"/>
      <c r="M309" s="40"/>
      <c r="N309" s="40"/>
    </row>
    <row r="310" spans="1:14" x14ac:dyDescent="0.2">
      <c r="A310" s="13"/>
      <c r="B310" s="6"/>
      <c r="C310" s="36"/>
      <c r="D310" s="37"/>
      <c r="E310" s="37"/>
      <c r="F310" s="38"/>
      <c r="G310" s="36"/>
      <c r="H310" s="38"/>
      <c r="I310" s="39"/>
      <c r="J310" s="40"/>
      <c r="K310" s="40"/>
      <c r="L310" s="40"/>
      <c r="M310" s="40"/>
      <c r="N310" s="40"/>
    </row>
    <row r="311" spans="1:14" x14ac:dyDescent="0.2">
      <c r="A311" s="13" t="s">
        <v>283</v>
      </c>
      <c r="B311" s="6">
        <v>34.92</v>
      </c>
      <c r="C311" s="36">
        <v>5135</v>
      </c>
      <c r="D311" s="37">
        <v>16.379918918918921</v>
      </c>
      <c r="E311" s="37">
        <v>21.651</v>
      </c>
      <c r="F311" s="38" t="s">
        <v>570</v>
      </c>
      <c r="G311" s="36">
        <v>1098.56</v>
      </c>
      <c r="H311" s="38" t="s">
        <v>339</v>
      </c>
      <c r="I311" s="39">
        <v>163.29040404041999</v>
      </c>
      <c r="J311" s="40"/>
      <c r="K311" s="40"/>
      <c r="L311" s="40"/>
      <c r="M311" s="40"/>
      <c r="N311" s="40"/>
    </row>
    <row r="312" spans="1:14" x14ac:dyDescent="0.2">
      <c r="A312" s="13" t="s">
        <v>284</v>
      </c>
      <c r="B312" s="6">
        <v>35.090000000000003</v>
      </c>
      <c r="C312" s="36">
        <v>6099</v>
      </c>
      <c r="D312" s="37">
        <v>27.534513513513513</v>
      </c>
      <c r="E312" s="37">
        <v>34.710999999999999</v>
      </c>
      <c r="F312" s="38" t="s">
        <v>351</v>
      </c>
      <c r="G312" s="36">
        <v>1385.74</v>
      </c>
      <c r="H312" s="38" t="s">
        <v>563</v>
      </c>
      <c r="I312" s="39">
        <v>186.248484848484</v>
      </c>
      <c r="J312" s="40"/>
      <c r="K312" s="40"/>
      <c r="L312" s="40"/>
      <c r="M312" s="40"/>
      <c r="N312" s="40"/>
    </row>
    <row r="313" spans="1:14" x14ac:dyDescent="0.2">
      <c r="A313" s="13" t="s">
        <v>285</v>
      </c>
      <c r="B313" s="6">
        <v>33.869999999999997</v>
      </c>
      <c r="C313" s="36">
        <v>15595</v>
      </c>
      <c r="D313" s="37">
        <v>32.34802702702703</v>
      </c>
      <c r="E313" s="37">
        <v>40.713000000000001</v>
      </c>
      <c r="F313" s="38" t="s">
        <v>571</v>
      </c>
      <c r="G313" s="36">
        <v>973.68</v>
      </c>
      <c r="H313" s="38" t="s">
        <v>572</v>
      </c>
      <c r="I313" s="39">
        <v>93.13737373737375</v>
      </c>
      <c r="J313" s="40"/>
      <c r="K313" s="40"/>
      <c r="L313" s="40"/>
      <c r="M313" s="40"/>
      <c r="N313" s="40"/>
    </row>
    <row r="314" spans="1:14" x14ac:dyDescent="0.2">
      <c r="A314" s="13" t="s">
        <v>286</v>
      </c>
      <c r="B314" s="6">
        <v>34.92</v>
      </c>
      <c r="C314" s="36">
        <v>11113</v>
      </c>
      <c r="D314" s="37">
        <v>30.828783783783784</v>
      </c>
      <c r="E314" s="37">
        <v>36.015000000000001</v>
      </c>
      <c r="F314" s="38" t="s">
        <v>573</v>
      </c>
      <c r="G314" s="36">
        <v>1047.69</v>
      </c>
      <c r="H314" s="38" t="s">
        <v>339</v>
      </c>
      <c r="I314" s="39">
        <v>163.29040404044</v>
      </c>
      <c r="J314" s="40"/>
      <c r="K314" s="40"/>
      <c r="L314" s="40"/>
      <c r="M314" s="40"/>
      <c r="N314" s="40"/>
    </row>
    <row r="315" spans="1:14" x14ac:dyDescent="0.2">
      <c r="A315" s="13" t="s">
        <v>287</v>
      </c>
      <c r="B315" s="6">
        <v>33.92</v>
      </c>
      <c r="C315" s="36">
        <v>12464</v>
      </c>
      <c r="D315" s="37">
        <v>37.10993548387097</v>
      </c>
      <c r="E315" s="37">
        <v>45.7</v>
      </c>
      <c r="F315" s="38" t="s">
        <v>571</v>
      </c>
      <c r="G315" s="36">
        <v>973.68</v>
      </c>
      <c r="H315" s="38" t="s">
        <v>572</v>
      </c>
      <c r="I315" s="39">
        <v>93.13737373737375</v>
      </c>
      <c r="J315" s="40"/>
      <c r="K315" s="40"/>
      <c r="L315" s="40"/>
      <c r="M315" s="40"/>
      <c r="N315" s="40"/>
    </row>
    <row r="316" spans="1:14" x14ac:dyDescent="0.2">
      <c r="A316" s="13" t="s">
        <v>288</v>
      </c>
      <c r="B316" s="6">
        <v>34.22</v>
      </c>
      <c r="C316" s="36">
        <v>7140</v>
      </c>
      <c r="D316" s="37">
        <v>17.520405405405405</v>
      </c>
      <c r="E316" s="37">
        <v>26.625</v>
      </c>
      <c r="F316" s="38" t="s">
        <v>574</v>
      </c>
      <c r="G316" s="36">
        <v>1053.4000000000001</v>
      </c>
      <c r="H316" s="38" t="s">
        <v>575</v>
      </c>
      <c r="I316" s="39">
        <v>160.17075275482091</v>
      </c>
      <c r="J316" s="40"/>
      <c r="K316" s="40"/>
      <c r="L316" s="40"/>
      <c r="M316" s="40"/>
      <c r="N316" s="40"/>
    </row>
    <row r="317" spans="1:14" x14ac:dyDescent="0.2">
      <c r="A317" s="13" t="s">
        <v>289</v>
      </c>
      <c r="B317" s="6">
        <v>34.17</v>
      </c>
      <c r="C317" s="36">
        <v>10145</v>
      </c>
      <c r="D317" s="37">
        <v>15.674027027027027</v>
      </c>
      <c r="E317" s="37">
        <v>19.957000000000001</v>
      </c>
      <c r="F317" s="38" t="s">
        <v>359</v>
      </c>
      <c r="G317" s="36">
        <v>1224.7</v>
      </c>
      <c r="H317" s="38" t="s">
        <v>563</v>
      </c>
      <c r="I317" s="39">
        <v>186.24848484848499</v>
      </c>
      <c r="J317" s="40"/>
      <c r="K317" s="40"/>
      <c r="L317" s="40"/>
      <c r="M317" s="40"/>
      <c r="N317" s="40"/>
    </row>
    <row r="318" spans="1:14" x14ac:dyDescent="0.2">
      <c r="A318" s="13" t="s">
        <v>290</v>
      </c>
      <c r="B318" s="6">
        <v>33.72</v>
      </c>
      <c r="C318" s="36">
        <v>64881</v>
      </c>
      <c r="D318" s="37">
        <v>27.311783783783785</v>
      </c>
      <c r="E318" s="37">
        <v>34.648000000000003</v>
      </c>
      <c r="F318" s="38" t="s">
        <v>571</v>
      </c>
      <c r="G318" s="36">
        <v>929.93</v>
      </c>
      <c r="H318" s="38" t="s">
        <v>572</v>
      </c>
      <c r="I318" s="39">
        <v>93.13737373737375</v>
      </c>
      <c r="J318" s="40"/>
      <c r="K318" s="40"/>
      <c r="L318" s="40"/>
      <c r="M318" s="40"/>
      <c r="N318" s="40"/>
    </row>
    <row r="319" spans="1:14" x14ac:dyDescent="0.2">
      <c r="A319" s="13"/>
      <c r="B319" s="6"/>
      <c r="C319" s="36"/>
      <c r="D319" s="37"/>
      <c r="E319" s="37"/>
      <c r="F319" s="38"/>
      <c r="G319" s="36"/>
      <c r="H319" s="38"/>
      <c r="I319" s="39"/>
      <c r="J319" s="40"/>
      <c r="K319" s="40"/>
      <c r="L319" s="40"/>
      <c r="M319" s="40"/>
      <c r="N319" s="40"/>
    </row>
    <row r="320" spans="1:14" x14ac:dyDescent="0.2">
      <c r="A320" s="14" t="s">
        <v>291</v>
      </c>
      <c r="B320" s="6"/>
      <c r="C320" s="36"/>
      <c r="D320" s="37"/>
      <c r="E320" s="37"/>
      <c r="F320" s="38"/>
      <c r="G320" s="36"/>
      <c r="H320" s="38"/>
      <c r="I320" s="39"/>
      <c r="J320" s="40"/>
      <c r="K320" s="40"/>
      <c r="L320" s="40"/>
      <c r="M320" s="40"/>
      <c r="N320" s="40"/>
    </row>
    <row r="321" spans="1:14" x14ac:dyDescent="0.2">
      <c r="A321" s="13"/>
      <c r="B321" s="6"/>
      <c r="C321" s="36"/>
      <c r="D321" s="37"/>
      <c r="E321" s="37"/>
      <c r="F321" s="38"/>
      <c r="G321" s="36"/>
      <c r="H321" s="38"/>
      <c r="I321" s="39"/>
      <c r="J321" s="40"/>
      <c r="K321" s="40"/>
      <c r="L321" s="40"/>
      <c r="M321" s="40"/>
      <c r="N321" s="40"/>
    </row>
    <row r="322" spans="1:14" x14ac:dyDescent="0.2">
      <c r="A322" s="13" t="s">
        <v>292</v>
      </c>
      <c r="B322" s="6">
        <v>34.6</v>
      </c>
      <c r="C322" s="36">
        <v>7033</v>
      </c>
      <c r="D322" s="37">
        <v>24.509</v>
      </c>
      <c r="E322" s="37">
        <v>29.175720000000002</v>
      </c>
      <c r="F322" s="38" t="s">
        <v>359</v>
      </c>
      <c r="G322" s="36">
        <v>1425.4399999999998</v>
      </c>
      <c r="H322" s="38" t="s">
        <v>343</v>
      </c>
      <c r="I322" s="39">
        <v>111.82424242424241</v>
      </c>
      <c r="J322" s="40"/>
      <c r="K322" s="40"/>
      <c r="L322" s="40"/>
      <c r="M322" s="40"/>
      <c r="N322" s="40"/>
    </row>
    <row r="323" spans="1:14" x14ac:dyDescent="0.2">
      <c r="A323" s="13" t="s">
        <v>293</v>
      </c>
      <c r="B323" s="6">
        <v>34.5</v>
      </c>
      <c r="C323" s="36">
        <v>2348</v>
      </c>
      <c r="D323" s="37">
        <v>31.589660194174758</v>
      </c>
      <c r="E323" s="37">
        <v>36.848500000000001</v>
      </c>
      <c r="F323" s="38" t="s">
        <v>576</v>
      </c>
      <c r="G323" s="36">
        <v>1046.75</v>
      </c>
      <c r="H323" s="38" t="s">
        <v>343</v>
      </c>
      <c r="I323" s="39">
        <v>111.82424242424241</v>
      </c>
      <c r="J323" s="40"/>
      <c r="K323" s="40"/>
      <c r="L323" s="40"/>
      <c r="M323" s="40"/>
      <c r="N323" s="40"/>
    </row>
    <row r="324" spans="1:14" x14ac:dyDescent="0.2">
      <c r="A324" s="13" t="s">
        <v>294</v>
      </c>
      <c r="B324" s="6">
        <v>34.700000000000003</v>
      </c>
      <c r="C324" s="36">
        <v>5461</v>
      </c>
      <c r="D324" s="37">
        <v>18.516500000000001</v>
      </c>
      <c r="E324" s="37">
        <v>21.914909999999999</v>
      </c>
      <c r="F324" s="38" t="s">
        <v>577</v>
      </c>
      <c r="G324" s="36">
        <v>912.26</v>
      </c>
      <c r="H324" s="38" t="s">
        <v>578</v>
      </c>
      <c r="I324" s="39">
        <v>99.642424242424255</v>
      </c>
      <c r="J324" s="40"/>
      <c r="K324" s="40"/>
      <c r="L324" s="40"/>
      <c r="M324" s="40"/>
      <c r="N324" s="40"/>
    </row>
    <row r="325" spans="1:14" x14ac:dyDescent="0.2">
      <c r="A325" s="13" t="s">
        <v>295</v>
      </c>
      <c r="B325" s="6">
        <v>34.5</v>
      </c>
      <c r="C325" s="36">
        <v>6740</v>
      </c>
      <c r="D325" s="37">
        <v>20.108918918918921</v>
      </c>
      <c r="E325" s="37">
        <v>23.592500000000001</v>
      </c>
      <c r="F325" s="38" t="s">
        <v>577</v>
      </c>
      <c r="G325" s="36">
        <v>912.26</v>
      </c>
      <c r="H325" s="38" t="s">
        <v>343</v>
      </c>
      <c r="I325" s="39">
        <v>111.82424242424241</v>
      </c>
      <c r="J325" s="40"/>
      <c r="K325" s="40"/>
      <c r="L325" s="40"/>
      <c r="M325" s="40"/>
      <c r="N325" s="40"/>
    </row>
    <row r="326" spans="1:14" x14ac:dyDescent="0.2">
      <c r="A326" s="13" t="s">
        <v>296</v>
      </c>
      <c r="B326" s="6">
        <v>34.700000000000003</v>
      </c>
      <c r="C326" s="36">
        <v>3924</v>
      </c>
      <c r="D326" s="37">
        <v>22.15909090909091</v>
      </c>
      <c r="E326" s="37">
        <v>29.25</v>
      </c>
      <c r="F326" s="38" t="s">
        <v>577</v>
      </c>
      <c r="G326" s="36">
        <v>911.46999999999991</v>
      </c>
      <c r="H326" s="38" t="s">
        <v>578</v>
      </c>
      <c r="I326" s="39">
        <v>99.642424242424255</v>
      </c>
      <c r="J326" s="40"/>
      <c r="K326" s="40"/>
      <c r="L326" s="40"/>
      <c r="M326" s="40"/>
      <c r="N326" s="40"/>
    </row>
    <row r="327" spans="1:14" x14ac:dyDescent="0.2">
      <c r="A327" s="13" t="s">
        <v>297</v>
      </c>
      <c r="B327" s="6">
        <v>34.700000000000003</v>
      </c>
      <c r="C327" s="36">
        <v>2990</v>
      </c>
      <c r="D327" s="37">
        <v>23.908000000000001</v>
      </c>
      <c r="E327" s="37">
        <v>31.332000000000001</v>
      </c>
      <c r="F327" s="38" t="s">
        <v>577</v>
      </c>
      <c r="G327" s="36">
        <v>872.01</v>
      </c>
      <c r="H327" s="38" t="s">
        <v>578</v>
      </c>
      <c r="I327" s="39">
        <v>99.642424242424255</v>
      </c>
      <c r="J327" s="40"/>
      <c r="K327" s="40"/>
      <c r="L327" s="40"/>
      <c r="M327" s="40"/>
      <c r="N327" s="40"/>
    </row>
    <row r="328" spans="1:14" x14ac:dyDescent="0.2">
      <c r="A328" s="13" t="s">
        <v>298</v>
      </c>
      <c r="B328" s="6">
        <v>34.450000000000003</v>
      </c>
      <c r="C328" s="36">
        <v>5621</v>
      </c>
      <c r="D328" s="37">
        <v>29.156581081081079</v>
      </c>
      <c r="E328" s="37">
        <v>33.609949999999998</v>
      </c>
      <c r="F328" s="38" t="s">
        <v>577</v>
      </c>
      <c r="G328" s="36">
        <v>904.05</v>
      </c>
      <c r="H328" s="38" t="s">
        <v>343</v>
      </c>
      <c r="I328" s="39">
        <v>111.82424242424241</v>
      </c>
      <c r="J328" s="40"/>
      <c r="K328" s="40"/>
      <c r="L328" s="40"/>
      <c r="M328" s="40"/>
      <c r="N328" s="40"/>
    </row>
    <row r="329" spans="1:14" x14ac:dyDescent="0.2">
      <c r="A329" s="13" t="s">
        <v>299</v>
      </c>
      <c r="B329" s="6">
        <v>34.950000000000003</v>
      </c>
      <c r="C329" s="36">
        <v>2387</v>
      </c>
      <c r="D329" s="37">
        <v>28.707432432432434</v>
      </c>
      <c r="E329" s="37">
        <v>38.49</v>
      </c>
      <c r="F329" s="38" t="s">
        <v>579</v>
      </c>
      <c r="G329" s="36">
        <v>830</v>
      </c>
      <c r="H329" s="38" t="s">
        <v>343</v>
      </c>
      <c r="I329" s="39">
        <v>111.82424242424241</v>
      </c>
      <c r="J329" s="40"/>
      <c r="K329" s="40"/>
      <c r="L329" s="40"/>
      <c r="M329" s="40"/>
      <c r="N329" s="40"/>
    </row>
    <row r="330" spans="1:14" x14ac:dyDescent="0.2">
      <c r="A330" s="13" t="s">
        <v>300</v>
      </c>
      <c r="B330" s="6">
        <v>35.15</v>
      </c>
      <c r="C330" s="36">
        <v>2339</v>
      </c>
      <c r="D330" s="37">
        <v>23.814599999999999</v>
      </c>
      <c r="E330" s="37">
        <v>26.46818</v>
      </c>
      <c r="F330" s="38" t="s">
        <v>359</v>
      </c>
      <c r="G330" s="36">
        <v>1362.74</v>
      </c>
      <c r="H330" s="38" t="s">
        <v>339</v>
      </c>
      <c r="I330" s="39">
        <v>163.29040404041001</v>
      </c>
      <c r="J330" s="40"/>
      <c r="K330" s="40"/>
      <c r="L330" s="40"/>
      <c r="M330" s="40"/>
      <c r="N330" s="40"/>
    </row>
    <row r="331" spans="1:14" x14ac:dyDescent="0.2">
      <c r="A331" s="13" t="s">
        <v>301</v>
      </c>
      <c r="B331" s="6">
        <v>34.700000000000003</v>
      </c>
      <c r="C331" s="36">
        <v>9059</v>
      </c>
      <c r="D331" s="37">
        <v>26.388081081081079</v>
      </c>
      <c r="E331" s="37">
        <v>32.099380000000004</v>
      </c>
      <c r="F331" s="38" t="s">
        <v>359</v>
      </c>
      <c r="G331" s="36">
        <v>1405.82</v>
      </c>
      <c r="H331" s="38" t="s">
        <v>343</v>
      </c>
      <c r="I331" s="39">
        <v>111.82424242424241</v>
      </c>
      <c r="J331" s="40"/>
      <c r="K331" s="40"/>
      <c r="L331" s="40"/>
      <c r="M331" s="40"/>
      <c r="N331" s="40"/>
    </row>
    <row r="332" spans="1:14" x14ac:dyDescent="0.2">
      <c r="A332" s="13" t="s">
        <v>302</v>
      </c>
      <c r="B332" s="6">
        <v>34.75</v>
      </c>
      <c r="C332" s="36">
        <v>6263</v>
      </c>
      <c r="D332" s="37">
        <v>22.768999999999998</v>
      </c>
      <c r="E332" s="37">
        <v>26.011020000000002</v>
      </c>
      <c r="F332" s="38" t="s">
        <v>359</v>
      </c>
      <c r="G332" s="36">
        <v>1430.08</v>
      </c>
      <c r="H332" s="38" t="s">
        <v>343</v>
      </c>
      <c r="I332" s="39">
        <v>111.82424242424241</v>
      </c>
      <c r="J332" s="40"/>
      <c r="K332" s="40"/>
      <c r="L332" s="40"/>
      <c r="M332" s="40"/>
      <c r="N332" s="40"/>
    </row>
    <row r="333" spans="1:14" x14ac:dyDescent="0.2">
      <c r="A333" s="13" t="s">
        <v>303</v>
      </c>
      <c r="B333" s="6">
        <v>34.950000000000003</v>
      </c>
      <c r="C333" s="36">
        <v>2718</v>
      </c>
      <c r="D333" s="37">
        <v>27.409454545454544</v>
      </c>
      <c r="E333" s="37">
        <v>39.674999999999997</v>
      </c>
      <c r="F333" s="38" t="s">
        <v>580</v>
      </c>
      <c r="G333" s="36">
        <v>1203.8341968911916</v>
      </c>
      <c r="H333" s="38" t="s">
        <v>581</v>
      </c>
      <c r="I333" s="39">
        <v>114.93118686868686</v>
      </c>
      <c r="J333" s="40"/>
      <c r="K333" s="40"/>
      <c r="L333" s="40"/>
      <c r="M333" s="40"/>
      <c r="N333" s="40"/>
    </row>
    <row r="334" spans="1:14" x14ac:dyDescent="0.2">
      <c r="A334" s="13" t="s">
        <v>304</v>
      </c>
      <c r="B334" s="6">
        <v>34.15</v>
      </c>
      <c r="C334" s="36">
        <v>133091</v>
      </c>
      <c r="D334" s="37">
        <v>22.937000000000001</v>
      </c>
      <c r="E334" s="37">
        <v>27.015880000000003</v>
      </c>
      <c r="F334" s="38" t="s">
        <v>576</v>
      </c>
      <c r="G334" s="36">
        <v>927.02</v>
      </c>
      <c r="H334" s="38" t="s">
        <v>582</v>
      </c>
      <c r="I334" s="39">
        <v>62.846969696969708</v>
      </c>
      <c r="J334" s="40"/>
      <c r="K334" s="40"/>
      <c r="L334" s="40"/>
      <c r="M334" s="40"/>
      <c r="N334" s="40"/>
    </row>
    <row r="335" spans="1:14" x14ac:dyDescent="0.2">
      <c r="A335" s="13" t="s">
        <v>305</v>
      </c>
      <c r="B335" s="6">
        <v>34.4</v>
      </c>
      <c r="C335" s="36">
        <v>12213</v>
      </c>
      <c r="D335" s="37">
        <v>27.238594594594598</v>
      </c>
      <c r="E335" s="37">
        <v>31.108400000000003</v>
      </c>
      <c r="F335" s="38" t="s">
        <v>577</v>
      </c>
      <c r="G335" s="36">
        <v>876.03000000000009</v>
      </c>
      <c r="H335" s="38" t="s">
        <v>578</v>
      </c>
      <c r="I335" s="39">
        <v>99.642424242424255</v>
      </c>
      <c r="J335" s="40"/>
      <c r="K335" s="40"/>
      <c r="L335" s="40"/>
      <c r="M335" s="40"/>
      <c r="N335" s="40"/>
    </row>
    <row r="336" spans="1:14" x14ac:dyDescent="0.2">
      <c r="A336" s="13" t="s">
        <v>306</v>
      </c>
      <c r="B336" s="6">
        <v>33.950000000000003</v>
      </c>
      <c r="C336" s="36">
        <v>76542</v>
      </c>
      <c r="D336" s="37">
        <v>23.54</v>
      </c>
      <c r="E336" s="37">
        <v>27.75</v>
      </c>
      <c r="F336" s="38" t="s">
        <v>577</v>
      </c>
      <c r="G336" s="36">
        <v>872.01</v>
      </c>
      <c r="H336" s="38" t="s">
        <v>578</v>
      </c>
      <c r="I336" s="39">
        <v>99.642424242424255</v>
      </c>
      <c r="J336" s="40"/>
      <c r="K336" s="40"/>
      <c r="L336" s="40"/>
      <c r="M336" s="40"/>
      <c r="N336" s="40"/>
    </row>
    <row r="337" spans="1:14" x14ac:dyDescent="0.2">
      <c r="A337" s="13"/>
      <c r="B337" s="6"/>
      <c r="C337" s="36"/>
      <c r="D337" s="37"/>
      <c r="E337" s="37"/>
      <c r="F337" s="38"/>
      <c r="G337" s="36"/>
      <c r="H337" s="38"/>
      <c r="I337" s="39"/>
      <c r="J337" s="40"/>
      <c r="K337" s="40"/>
      <c r="L337" s="40"/>
      <c r="M337" s="40"/>
      <c r="N337" s="40"/>
    </row>
    <row r="338" spans="1:14" x14ac:dyDescent="0.2">
      <c r="A338" s="14" t="s">
        <v>307</v>
      </c>
      <c r="B338" s="6"/>
      <c r="C338" s="36"/>
      <c r="D338" s="37"/>
      <c r="E338" s="37"/>
      <c r="F338" s="38"/>
      <c r="G338" s="36"/>
      <c r="H338" s="38"/>
      <c r="I338" s="39"/>
      <c r="J338" s="40"/>
      <c r="K338" s="40"/>
      <c r="L338" s="40"/>
      <c r="M338" s="40"/>
      <c r="N338" s="40"/>
    </row>
    <row r="339" spans="1:14" x14ac:dyDescent="0.2">
      <c r="A339" s="13"/>
      <c r="B339" s="6"/>
      <c r="C339" s="36"/>
      <c r="D339" s="37"/>
      <c r="E339" s="37"/>
      <c r="F339" s="38"/>
      <c r="G339" s="36"/>
      <c r="H339" s="38"/>
      <c r="I339" s="39"/>
      <c r="J339" s="40"/>
      <c r="K339" s="40"/>
      <c r="L339" s="40"/>
      <c r="M339" s="40"/>
      <c r="N339" s="40"/>
    </row>
    <row r="340" spans="1:14" x14ac:dyDescent="0.2">
      <c r="A340" s="13" t="s">
        <v>308</v>
      </c>
      <c r="B340" s="6">
        <v>34.14</v>
      </c>
      <c r="C340" s="36">
        <v>6113</v>
      </c>
      <c r="D340" s="37">
        <v>23.04</v>
      </c>
      <c r="E340" s="37">
        <v>30.18</v>
      </c>
      <c r="F340" s="38" t="s">
        <v>583</v>
      </c>
      <c r="G340" s="36">
        <v>1023.87</v>
      </c>
      <c r="H340" s="38" t="s">
        <v>343</v>
      </c>
      <c r="I340" s="39">
        <v>111.82424242424241</v>
      </c>
      <c r="J340" s="40"/>
      <c r="K340" s="40"/>
      <c r="L340" s="40"/>
      <c r="M340" s="40"/>
      <c r="N340" s="40"/>
    </row>
    <row r="341" spans="1:14" x14ac:dyDescent="0.2">
      <c r="A341" s="13" t="s">
        <v>309</v>
      </c>
      <c r="B341" s="6">
        <v>34.840000000000003</v>
      </c>
      <c r="C341" s="36">
        <v>2609</v>
      </c>
      <c r="D341" s="37">
        <v>22.132105263157893</v>
      </c>
      <c r="E341" s="37">
        <v>34.764000000000003</v>
      </c>
      <c r="F341" s="38" t="s">
        <v>584</v>
      </c>
      <c r="G341" s="36">
        <v>1075</v>
      </c>
      <c r="H341" s="38" t="s">
        <v>343</v>
      </c>
      <c r="I341" s="39">
        <v>111.82424242424241</v>
      </c>
      <c r="J341" s="40"/>
      <c r="K341" s="40"/>
      <c r="L341" s="40"/>
      <c r="M341" s="40"/>
      <c r="N341" s="40"/>
    </row>
    <row r="342" spans="1:14" x14ac:dyDescent="0.2">
      <c r="A342" s="13" t="s">
        <v>310</v>
      </c>
      <c r="B342" s="6">
        <v>34.29</v>
      </c>
      <c r="C342" s="36">
        <v>4728</v>
      </c>
      <c r="D342" s="37">
        <v>27.229848484848485</v>
      </c>
      <c r="E342" s="37">
        <v>39.427</v>
      </c>
      <c r="F342" s="38" t="s">
        <v>585</v>
      </c>
      <c r="G342" s="36">
        <v>1058.08</v>
      </c>
      <c r="H342" s="38" t="s">
        <v>343</v>
      </c>
      <c r="I342" s="39">
        <v>111.82424242424241</v>
      </c>
      <c r="J342" s="40"/>
      <c r="K342" s="40"/>
      <c r="L342" s="40"/>
      <c r="M342" s="40"/>
      <c r="N342" s="40"/>
    </row>
    <row r="343" spans="1:14" x14ac:dyDescent="0.2">
      <c r="A343" s="13" t="s">
        <v>311</v>
      </c>
      <c r="B343" s="6">
        <v>34.14</v>
      </c>
      <c r="C343" s="36">
        <v>3162</v>
      </c>
      <c r="D343" s="37">
        <v>20.412515151515152</v>
      </c>
      <c r="E343" s="37">
        <v>26.823</v>
      </c>
      <c r="F343" s="38" t="s">
        <v>586</v>
      </c>
      <c r="G343" s="36">
        <v>1178.75</v>
      </c>
      <c r="H343" s="38" t="s">
        <v>343</v>
      </c>
      <c r="I343" s="39">
        <v>111.82424242424241</v>
      </c>
      <c r="J343" s="40"/>
      <c r="K343" s="40"/>
      <c r="L343" s="40"/>
      <c r="M343" s="40"/>
      <c r="N343" s="40"/>
    </row>
    <row r="344" spans="1:14" x14ac:dyDescent="0.2">
      <c r="A344" s="13" t="s">
        <v>312</v>
      </c>
      <c r="B344" s="6">
        <v>33.89</v>
      </c>
      <c r="C344" s="36">
        <v>15547</v>
      </c>
      <c r="D344" s="37">
        <v>27.553581081081081</v>
      </c>
      <c r="E344" s="37">
        <v>32.681599999999996</v>
      </c>
      <c r="F344" s="38" t="s">
        <v>359</v>
      </c>
      <c r="G344" s="36">
        <v>1462.84</v>
      </c>
      <c r="H344" s="38" t="s">
        <v>343</v>
      </c>
      <c r="I344" s="39">
        <v>111.82424242424241</v>
      </c>
      <c r="J344" s="40"/>
      <c r="K344" s="40"/>
      <c r="L344" s="40"/>
      <c r="M344" s="40"/>
      <c r="N344" s="40"/>
    </row>
    <row r="345" spans="1:14" x14ac:dyDescent="0.2">
      <c r="A345" s="13" t="s">
        <v>313</v>
      </c>
      <c r="B345" s="6">
        <v>33.090000000000003</v>
      </c>
      <c r="C345" s="36">
        <v>4088</v>
      </c>
      <c r="D345" s="37">
        <v>18.229083333333335</v>
      </c>
      <c r="E345" s="37">
        <v>29.994</v>
      </c>
      <c r="F345" s="38" t="s">
        <v>587</v>
      </c>
      <c r="G345" s="36">
        <v>987.57772020725383</v>
      </c>
      <c r="H345" s="38" t="s">
        <v>588</v>
      </c>
      <c r="I345" s="39">
        <v>99.38989898989901</v>
      </c>
      <c r="J345" s="40"/>
      <c r="K345" s="40"/>
      <c r="L345" s="40"/>
      <c r="M345" s="40"/>
      <c r="N345" s="40"/>
    </row>
    <row r="346" spans="1:14" x14ac:dyDescent="0.2">
      <c r="A346" s="13" t="s">
        <v>314</v>
      </c>
      <c r="B346" s="6">
        <v>34.74</v>
      </c>
      <c r="C346" s="36">
        <v>5871</v>
      </c>
      <c r="D346" s="37">
        <v>24.441621621621621</v>
      </c>
      <c r="E346" s="37">
        <v>29.844000000000001</v>
      </c>
      <c r="F346" s="38" t="s">
        <v>589</v>
      </c>
      <c r="G346" s="36">
        <v>1159.0899999999999</v>
      </c>
      <c r="H346" s="38" t="s">
        <v>343</v>
      </c>
      <c r="I346" s="39">
        <v>111.82424242424241</v>
      </c>
      <c r="J346" s="40"/>
      <c r="K346" s="40"/>
      <c r="L346" s="40"/>
      <c r="M346" s="40"/>
      <c r="N346" s="40"/>
    </row>
    <row r="347" spans="1:14" x14ac:dyDescent="0.2">
      <c r="A347" s="13" t="s">
        <v>315</v>
      </c>
      <c r="B347" s="6">
        <v>33.89</v>
      </c>
      <c r="C347" s="36">
        <v>17330</v>
      </c>
      <c r="D347" s="37">
        <v>28.955067567567568</v>
      </c>
      <c r="E347" s="37">
        <v>33.011249999999997</v>
      </c>
      <c r="F347" s="38" t="s">
        <v>590</v>
      </c>
      <c r="G347" s="36">
        <v>1232.3499999999999</v>
      </c>
      <c r="H347" s="38" t="s">
        <v>343</v>
      </c>
      <c r="I347" s="39">
        <v>111.82424242424241</v>
      </c>
      <c r="J347" s="40"/>
      <c r="K347" s="40"/>
      <c r="L347" s="40"/>
      <c r="M347" s="40"/>
      <c r="N347" s="40"/>
    </row>
    <row r="348" spans="1:14" x14ac:dyDescent="0.2">
      <c r="A348" s="13" t="s">
        <v>316</v>
      </c>
      <c r="B348" s="6">
        <v>33.79</v>
      </c>
      <c r="C348" s="36">
        <v>7783</v>
      </c>
      <c r="D348" s="37">
        <v>26.762135135135132</v>
      </c>
      <c r="E348" s="37">
        <v>33.517000000000003</v>
      </c>
      <c r="F348" s="38" t="s">
        <v>591</v>
      </c>
      <c r="G348" s="36">
        <v>1151.3041666666668</v>
      </c>
      <c r="H348" s="38" t="s">
        <v>343</v>
      </c>
      <c r="I348" s="39">
        <v>111.82424242424241</v>
      </c>
      <c r="J348" s="40"/>
      <c r="K348" s="40"/>
      <c r="L348" s="40"/>
      <c r="M348" s="40"/>
      <c r="N348" s="40"/>
    </row>
    <row r="349" spans="1:14" x14ac:dyDescent="0.2">
      <c r="A349" s="13" t="s">
        <v>317</v>
      </c>
      <c r="B349" s="6">
        <v>33.840000000000003</v>
      </c>
      <c r="C349" s="36">
        <v>79352</v>
      </c>
      <c r="D349" s="37">
        <v>20.565677419354842</v>
      </c>
      <c r="E349" s="37">
        <v>23.722999999999999</v>
      </c>
      <c r="F349" s="38" t="s">
        <v>592</v>
      </c>
      <c r="G349" s="36">
        <v>662.04</v>
      </c>
      <c r="H349" s="38" t="s">
        <v>593</v>
      </c>
      <c r="I349" s="39">
        <v>69.157575757575771</v>
      </c>
      <c r="J349" s="40"/>
      <c r="K349" s="40"/>
      <c r="L349" s="40"/>
      <c r="M349" s="40"/>
      <c r="N349" s="40"/>
    </row>
    <row r="350" spans="1:14" x14ac:dyDescent="0.2">
      <c r="A350" s="13" t="s">
        <v>318</v>
      </c>
      <c r="B350" s="6">
        <v>33.590000000000003</v>
      </c>
      <c r="C350" s="36">
        <v>42344</v>
      </c>
      <c r="D350" s="37">
        <v>18.161578313253013</v>
      </c>
      <c r="E350" s="37">
        <v>22.335000000000001</v>
      </c>
      <c r="F350" s="38" t="s">
        <v>594</v>
      </c>
      <c r="G350" s="36">
        <v>793.98</v>
      </c>
      <c r="H350" s="38" t="s">
        <v>595</v>
      </c>
      <c r="I350" s="39">
        <v>84.581818181818193</v>
      </c>
      <c r="J350" s="40"/>
      <c r="K350" s="40"/>
      <c r="L350" s="40"/>
      <c r="M350" s="40"/>
      <c r="N350" s="40"/>
    </row>
    <row r="351" spans="1:14" x14ac:dyDescent="0.2">
      <c r="A351" s="13" t="s">
        <v>319</v>
      </c>
      <c r="B351" s="6">
        <v>33.94</v>
      </c>
      <c r="C351" s="36">
        <v>27943</v>
      </c>
      <c r="D351" s="37">
        <v>16.467777777777776</v>
      </c>
      <c r="E351" s="37">
        <v>22.087</v>
      </c>
      <c r="F351" s="38" t="s">
        <v>596</v>
      </c>
      <c r="G351" s="36">
        <v>820.29</v>
      </c>
      <c r="H351" s="38" t="s">
        <v>597</v>
      </c>
      <c r="I351" s="39">
        <v>95.925252525252517</v>
      </c>
      <c r="J351" s="40"/>
      <c r="K351" s="40"/>
      <c r="L351" s="40"/>
      <c r="M351" s="40"/>
      <c r="N351" s="40"/>
    </row>
    <row r="352" spans="1:14" x14ac:dyDescent="0.2">
      <c r="A352" s="13" t="s">
        <v>320</v>
      </c>
      <c r="B352" s="6">
        <v>33.840000000000003</v>
      </c>
      <c r="C352" s="36">
        <v>9177</v>
      </c>
      <c r="D352" s="37">
        <v>23.03875</v>
      </c>
      <c r="E352" s="37">
        <v>25.775399999999998</v>
      </c>
      <c r="F352" s="38" t="s">
        <v>598</v>
      </c>
      <c r="G352" s="36">
        <v>1117.5</v>
      </c>
      <c r="H352" s="38" t="s">
        <v>343</v>
      </c>
      <c r="I352" s="39">
        <v>111.82424242424241</v>
      </c>
      <c r="J352" s="40"/>
      <c r="K352" s="40"/>
      <c r="L352" s="40"/>
      <c r="M352" s="40"/>
      <c r="N352" s="40"/>
    </row>
    <row r="353" spans="1:14" x14ac:dyDescent="0.2">
      <c r="A353" s="13" t="s">
        <v>321</v>
      </c>
      <c r="B353" s="6">
        <v>34.39</v>
      </c>
      <c r="C353" s="36">
        <v>22433</v>
      </c>
      <c r="D353" s="37">
        <v>22.050648648648647</v>
      </c>
      <c r="E353" s="37">
        <v>26.367000000000001</v>
      </c>
      <c r="F353" s="38" t="s">
        <v>599</v>
      </c>
      <c r="G353" s="36">
        <v>1174.6500000000001</v>
      </c>
      <c r="H353" s="38" t="s">
        <v>343</v>
      </c>
      <c r="I353" s="39">
        <v>111.82424242424241</v>
      </c>
      <c r="J353" s="40"/>
      <c r="K353" s="40"/>
      <c r="L353" s="40"/>
      <c r="M353" s="40"/>
      <c r="N353" s="40"/>
    </row>
    <row r="354" spans="1:14" x14ac:dyDescent="0.2">
      <c r="I354" s="43"/>
    </row>
    <row r="355" spans="1:14" x14ac:dyDescent="0.2">
      <c r="B355" s="16"/>
    </row>
  </sheetData>
  <mergeCells count="1">
    <mergeCell ref="A1:I1"/>
  </mergeCells>
  <printOptions gridLines="1"/>
  <pageMargins left="0.53" right="0.18" top="0.61" bottom="0.87" header="0.51181102362204722" footer="0.51181102362204722"/>
  <pageSetup paperSize="9" scale="80" fitToHeight="7" orientation="landscape" r:id="rId1"/>
  <headerFooter alignWithMargins="0">
    <oddFooter xml:space="preserve">&amp;CBilaga 2 - Sida &amp;P (&amp;N)
</oddFooter>
  </headerFooter>
  <rowBreaks count="4" manualBreakCount="4">
    <brk id="44" max="16383" man="1"/>
    <brk id="123" max="16383" man="1"/>
    <brk id="254" max="16383" man="1"/>
    <brk id="3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50A07-71DB-421F-AE6F-8D50BB1A8D22}">
  <dimension ref="C2:T27"/>
  <sheetViews>
    <sheetView topLeftCell="C1" workbookViewId="0">
      <pane xSplit="1" ySplit="4" topLeftCell="D5" activePane="bottomRight" state="frozen"/>
      <selection pane="topRight" activeCell="D1" sqref="D1"/>
      <selection pane="bottomLeft" activeCell="C5" sqref="C5"/>
      <selection pane="bottomRight" activeCell="O31" sqref="O31"/>
    </sheetView>
  </sheetViews>
  <sheetFormatPr defaultRowHeight="12.75" x14ac:dyDescent="0.2"/>
  <cols>
    <col min="2" max="3" width="15.5703125" bestFit="1" customWidth="1"/>
  </cols>
  <sheetData>
    <row r="2" spans="3:18" ht="15.75" x14ac:dyDescent="0.25">
      <c r="C2" s="45" t="s">
        <v>629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3:18" x14ac:dyDescent="0.2">
      <c r="C3" s="44"/>
      <c r="D3" s="87" t="s">
        <v>1</v>
      </c>
      <c r="E3" s="88"/>
      <c r="F3" s="89"/>
      <c r="G3" s="87" t="s">
        <v>2</v>
      </c>
      <c r="H3" s="88"/>
      <c r="I3" s="89"/>
      <c r="J3" s="87" t="s">
        <v>630</v>
      </c>
      <c r="K3" s="88"/>
      <c r="L3" s="89"/>
      <c r="M3" s="87" t="s">
        <v>4</v>
      </c>
      <c r="N3" s="88"/>
      <c r="O3" s="89"/>
      <c r="P3" s="87" t="s">
        <v>631</v>
      </c>
      <c r="Q3" s="88"/>
      <c r="R3" s="89"/>
    </row>
    <row r="4" spans="3:18" ht="13.5" thickBot="1" x14ac:dyDescent="0.25">
      <c r="C4" s="67" t="s">
        <v>7</v>
      </c>
      <c r="D4" s="68">
        <v>2023</v>
      </c>
      <c r="E4" s="69">
        <v>2024</v>
      </c>
      <c r="F4" s="70" t="s">
        <v>632</v>
      </c>
      <c r="G4" s="68">
        <v>2023</v>
      </c>
      <c r="H4" s="69">
        <v>2024</v>
      </c>
      <c r="I4" s="70" t="s">
        <v>632</v>
      </c>
      <c r="J4" s="68">
        <v>2023</v>
      </c>
      <c r="K4" s="69">
        <v>2024</v>
      </c>
      <c r="L4" s="70" t="s">
        <v>632</v>
      </c>
      <c r="M4" s="68">
        <v>2023</v>
      </c>
      <c r="N4" s="69">
        <v>2024</v>
      </c>
      <c r="O4" s="70" t="s">
        <v>632</v>
      </c>
      <c r="P4" s="84">
        <v>2023</v>
      </c>
      <c r="Q4" s="69">
        <v>2024</v>
      </c>
      <c r="R4" s="70" t="s">
        <v>632</v>
      </c>
    </row>
    <row r="5" spans="3:18" x14ac:dyDescent="0.2">
      <c r="C5" s="71" t="s">
        <v>28</v>
      </c>
      <c r="D5" s="72">
        <f>+'Kr i mån per lgh nyttor'!D33</f>
        <v>118.4003809104032</v>
      </c>
      <c r="E5" s="72">
        <f>+'Kr i mån per lgh nyttor'!E33</f>
        <v>127.34504345461856</v>
      </c>
      <c r="F5" s="73">
        <f>+E5/D5-1</f>
        <v>7.554589331079975E-2</v>
      </c>
      <c r="G5" s="72">
        <f>+'Kr i mån per lgh nyttor'!F33</f>
        <v>423.44430341880366</v>
      </c>
      <c r="H5" s="72">
        <f>+'Kr i mån per lgh nyttor'!G33</f>
        <v>521.86845106837632</v>
      </c>
      <c r="I5" s="73">
        <f>+H5/G5-1</f>
        <v>0.23243705690433436</v>
      </c>
      <c r="J5" s="72">
        <f>+'Kr i mån per lgh nyttor'!H33</f>
        <v>271.17565883603771</v>
      </c>
      <c r="K5" s="72">
        <f>+'Kr i mån per lgh nyttor'!I33</f>
        <v>281.83040364583348</v>
      </c>
      <c r="L5" s="73">
        <f>+K5/J5-1</f>
        <v>3.9290933616715318E-2</v>
      </c>
      <c r="M5" s="72">
        <f>+'Kr i mån per lgh nyttor'!J33</f>
        <v>1089.9583632478639</v>
      </c>
      <c r="N5" s="72">
        <f>+'Kr i mån per lgh nyttor'!K33</f>
        <v>1218.1214850427355</v>
      </c>
      <c r="O5" s="73">
        <f>+N5/M5-1</f>
        <v>0.1175853373086384</v>
      </c>
      <c r="P5" s="81">
        <f>+'Kr i mån per lgh nyttor'!L33</f>
        <v>1902.9787064131085</v>
      </c>
      <c r="Q5" s="81">
        <f>+'Kr i mån per lgh nyttor'!M33</f>
        <v>2149.1653832115635</v>
      </c>
      <c r="R5" s="73">
        <f>+Q5/P5-1</f>
        <v>0.12936911798791906</v>
      </c>
    </row>
    <row r="6" spans="3:18" x14ac:dyDescent="0.2">
      <c r="C6" s="71" t="s">
        <v>44</v>
      </c>
      <c r="D6" s="72">
        <f>+'Kr i mån per lgh nyttor'!D48</f>
        <v>120.20879428579072</v>
      </c>
      <c r="E6" s="72">
        <f>+'Kr i mån per lgh nyttor'!E48</f>
        <v>123.63680514759491</v>
      </c>
      <c r="F6" s="73">
        <f t="shared" ref="F6:F27" si="0">+E6/D6-1</f>
        <v>2.8517138718272772E-2</v>
      </c>
      <c r="G6" s="72">
        <f>+'Kr i mån per lgh nyttor'!F48</f>
        <v>487.33159722222251</v>
      </c>
      <c r="H6" s="72">
        <f>+'Kr i mån per lgh nyttor'!G48</f>
        <v>597.1986111111114</v>
      </c>
      <c r="I6" s="73">
        <f t="shared" ref="I6:I27" si="1">+H6/G6-1</f>
        <v>0.22544611208287746</v>
      </c>
      <c r="J6" s="72">
        <f>+'Kr i mån per lgh nyttor'!H48</f>
        <v>279.9497612847224</v>
      </c>
      <c r="K6" s="72">
        <f>+'Kr i mån per lgh nyttor'!I48</f>
        <v>314.47315538194465</v>
      </c>
      <c r="L6" s="73">
        <f t="shared" ref="L6:L27" si="2">+K6/J6-1</f>
        <v>0.12331996262040135</v>
      </c>
      <c r="M6" s="72">
        <f>+'Kr i mån per lgh nyttor'!J48</f>
        <v>1051.269020833334</v>
      </c>
      <c r="N6" s="72">
        <f>+'Kr i mån per lgh nyttor'!K48</f>
        <v>1242.4152083333338</v>
      </c>
      <c r="O6" s="73">
        <f t="shared" ref="O6:O27" si="3">+N6/M6-1</f>
        <v>0.18182423690986305</v>
      </c>
      <c r="P6" s="82">
        <f>+'Kr i mån per lgh nyttor'!L48</f>
        <v>1938.7591736260692</v>
      </c>
      <c r="Q6" s="82">
        <f>+'Kr i mån per lgh nyttor'!M48</f>
        <v>2277.7237799739851</v>
      </c>
      <c r="R6" s="73">
        <f t="shared" ref="R6:R27" si="4">+Q6/P6-1</f>
        <v>0.17483584911371386</v>
      </c>
    </row>
    <row r="7" spans="3:18" x14ac:dyDescent="0.2">
      <c r="C7" s="71" t="s">
        <v>633</v>
      </c>
      <c r="D7" s="72">
        <f>+'Kr i mån per lgh nyttor'!D64</f>
        <v>124.29761676641319</v>
      </c>
      <c r="E7" s="72">
        <f>+'Kr i mån per lgh nyttor'!E64</f>
        <v>128.93347478795943</v>
      </c>
      <c r="F7" s="73">
        <f t="shared" si="0"/>
        <v>3.7296435298982411E-2</v>
      </c>
      <c r="G7" s="72">
        <f>+'Kr i mån per lgh nyttor'!F64</f>
        <v>533.08950617283983</v>
      </c>
      <c r="H7" s="72">
        <f>+'Kr i mån per lgh nyttor'!G64</f>
        <v>636.75740740740775</v>
      </c>
      <c r="I7" s="73">
        <f t="shared" si="1"/>
        <v>0.19446622008904524</v>
      </c>
      <c r="J7" s="72">
        <f>+'Kr i mån per lgh nyttor'!H64</f>
        <v>261.31753472222238</v>
      </c>
      <c r="K7" s="72">
        <f>+'Kr i mån per lgh nyttor'!I64</f>
        <v>287.64197530864215</v>
      </c>
      <c r="L7" s="73">
        <f t="shared" si="2"/>
        <v>0.1007373677177934</v>
      </c>
      <c r="M7" s="72">
        <f>+'Kr i mån per lgh nyttor'!J64</f>
        <v>1036.6196790123463</v>
      </c>
      <c r="N7" s="72">
        <f>+'Kr i mån per lgh nyttor'!K64</f>
        <v>1233.2950185185193</v>
      </c>
      <c r="O7" s="73">
        <f t="shared" si="3"/>
        <v>0.18972757655301131</v>
      </c>
      <c r="P7" s="82">
        <f>+'Kr i mån per lgh nyttor'!L64</f>
        <v>1955.3243366738218</v>
      </c>
      <c r="Q7" s="82">
        <f>+'Kr i mån per lgh nyttor'!M64</f>
        <v>2286.6278760225282</v>
      </c>
      <c r="R7" s="73">
        <f t="shared" si="4"/>
        <v>0.16943661628652507</v>
      </c>
    </row>
    <row r="8" spans="3:18" x14ac:dyDescent="0.2">
      <c r="C8" s="71" t="s">
        <v>634</v>
      </c>
      <c r="D8" s="72">
        <f>+'Kr i mån per lgh nyttor'!D83</f>
        <v>113.77489399339152</v>
      </c>
      <c r="E8" s="72">
        <f>+'Kr i mån per lgh nyttor'!E83</f>
        <v>136.78371765658392</v>
      </c>
      <c r="F8" s="73">
        <f t="shared" si="0"/>
        <v>0.20223111492882473</v>
      </c>
      <c r="G8" s="72">
        <f>+'Kr i mån per lgh nyttor'!F83</f>
        <v>416.98290598290617</v>
      </c>
      <c r="H8" s="72">
        <f>+'Kr i mån per lgh nyttor'!G83</f>
        <v>456.24615384615402</v>
      </c>
      <c r="I8" s="73">
        <f t="shared" si="1"/>
        <v>9.4160329595998737E-2</v>
      </c>
      <c r="J8" s="72">
        <f>+'Kr i mån per lgh nyttor'!H83</f>
        <v>310.36084401709422</v>
      </c>
      <c r="K8" s="72">
        <f>+'Kr i mån per lgh nyttor'!I83</f>
        <v>339.86602564102577</v>
      </c>
      <c r="L8" s="73">
        <f t="shared" si="2"/>
        <v>9.5067345616273835E-2</v>
      </c>
      <c r="M8" s="72">
        <f>+'Kr i mån per lgh nyttor'!J83</f>
        <v>1065.2758717948723</v>
      </c>
      <c r="N8" s="72">
        <f>+'Kr i mån per lgh nyttor'!K83</f>
        <v>1207.9658162393166</v>
      </c>
      <c r="O8" s="73">
        <f t="shared" si="3"/>
        <v>0.13394647172851815</v>
      </c>
      <c r="P8" s="82">
        <f>+'Kr i mån per lgh nyttor'!L83</f>
        <v>1906.394515788264</v>
      </c>
      <c r="Q8" s="82">
        <f>+'Kr i mån per lgh nyttor'!M83</f>
        <v>2140.8617133830808</v>
      </c>
      <c r="R8" s="73">
        <f t="shared" si="4"/>
        <v>0.1229898615701106</v>
      </c>
    </row>
    <row r="9" spans="3:18" x14ac:dyDescent="0.2">
      <c r="C9" s="71" t="s">
        <v>76</v>
      </c>
      <c r="D9" s="72">
        <f>+'Kr i mån per lgh nyttor'!D102</f>
        <v>119.35154034645197</v>
      </c>
      <c r="E9" s="72">
        <f>+'Kr i mån per lgh nyttor'!E102</f>
        <v>128.48445778219113</v>
      </c>
      <c r="F9" s="73">
        <f t="shared" si="0"/>
        <v>7.6521152632201161E-2</v>
      </c>
      <c r="G9" s="72">
        <f>+'Kr i mån per lgh nyttor'!F102</f>
        <v>420.45948717948738</v>
      </c>
      <c r="H9" s="72">
        <f>+'Kr i mån per lgh nyttor'!G102</f>
        <v>480.19574786324807</v>
      </c>
      <c r="I9" s="73">
        <f t="shared" si="1"/>
        <v>0.14207376098106739</v>
      </c>
      <c r="J9" s="72">
        <f>+'Kr i mån per lgh nyttor'!H102</f>
        <v>287.45531517094037</v>
      </c>
      <c r="K9" s="72">
        <f>+'Kr i mån per lgh nyttor'!I102</f>
        <v>296.1965544871797</v>
      </c>
      <c r="L9" s="73">
        <f t="shared" si="2"/>
        <v>3.0409037004729633E-2</v>
      </c>
      <c r="M9" s="72">
        <f>+'Kr i mån per lgh nyttor'!J102</f>
        <v>949.75279603729655</v>
      </c>
      <c r="N9" s="72">
        <f>+'Kr i mån per lgh nyttor'!K102</f>
        <v>1134.6989599844603</v>
      </c>
      <c r="O9" s="73">
        <f t="shared" si="3"/>
        <v>0.19473084440374833</v>
      </c>
      <c r="P9" s="82">
        <f>+'Kr i mån per lgh nyttor'!L102</f>
        <v>1777.0191387341761</v>
      </c>
      <c r="Q9" s="82">
        <f>+'Kr i mån per lgh nyttor'!M102</f>
        <v>2039.5757201170798</v>
      </c>
      <c r="R9" s="73">
        <f t="shared" si="4"/>
        <v>0.14775112752580188</v>
      </c>
    </row>
    <row r="10" spans="3:18" x14ac:dyDescent="0.2">
      <c r="C10" s="71" t="s">
        <v>635</v>
      </c>
      <c r="D10" s="72">
        <f>+'Kr i mån per lgh nyttor'!D116</f>
        <v>108.5822413322414</v>
      </c>
      <c r="E10" s="72">
        <f>+'Kr i mån per lgh nyttor'!E116</f>
        <v>121.50774324205193</v>
      </c>
      <c r="F10" s="73">
        <f t="shared" si="0"/>
        <v>0.11903882026399604</v>
      </c>
      <c r="G10" s="72">
        <f>+'Kr i mån per lgh nyttor'!F116</f>
        <v>475.67052083333357</v>
      </c>
      <c r="H10" s="72">
        <f>+'Kr i mån per lgh nyttor'!G116</f>
        <v>508.64409722222246</v>
      </c>
      <c r="I10" s="73">
        <f t="shared" si="1"/>
        <v>6.932020157802099E-2</v>
      </c>
      <c r="J10" s="72">
        <f>+'Kr i mån per lgh nyttor'!H116</f>
        <v>324.22514413339144</v>
      </c>
      <c r="K10" s="72">
        <f>+'Kr i mån per lgh nyttor'!I116</f>
        <v>344.70684455160608</v>
      </c>
      <c r="L10" s="73">
        <f t="shared" si="2"/>
        <v>6.3171227737316205E-2</v>
      </c>
      <c r="M10" s="72">
        <f>+'Kr i mån per lgh nyttor'!J116</f>
        <v>1024.0415486111117</v>
      </c>
      <c r="N10" s="72">
        <f>+'Kr i mån per lgh nyttor'!K116</f>
        <v>1267.0768958333338</v>
      </c>
      <c r="O10" s="73">
        <f t="shared" si="3"/>
        <v>0.23732957666790599</v>
      </c>
      <c r="P10" s="82">
        <f>+'Kr i mån per lgh nyttor'!L116</f>
        <v>1932.5194549100779</v>
      </c>
      <c r="Q10" s="82">
        <f>+'Kr i mån per lgh nyttor'!M116</f>
        <v>2241.9355808492141</v>
      </c>
      <c r="R10" s="73">
        <f t="shared" si="4"/>
        <v>0.16011022561919486</v>
      </c>
    </row>
    <row r="11" spans="3:18" x14ac:dyDescent="0.2">
      <c r="C11" s="71" t="s">
        <v>101</v>
      </c>
      <c r="D11" s="72">
        <f>+'Kr i mån per lgh nyttor'!D134</f>
        <v>137.66802493781668</v>
      </c>
      <c r="E11" s="72">
        <f>+'Kr i mån per lgh nyttor'!E134</f>
        <v>131.85216564602331</v>
      </c>
      <c r="F11" s="73">
        <f t="shared" si="0"/>
        <v>-4.2245534461762935E-2</v>
      </c>
      <c r="G11" s="72">
        <f>+'Kr i mån per lgh nyttor'!F134</f>
        <v>546.91957870370391</v>
      </c>
      <c r="H11" s="72">
        <f>+'Kr i mån per lgh nyttor'!G134</f>
        <v>608.40608796296328</v>
      </c>
      <c r="I11" s="73">
        <f t="shared" si="1"/>
        <v>0.11242330984930771</v>
      </c>
      <c r="J11" s="72">
        <f>+'Kr i mån per lgh nyttor'!H134</f>
        <v>322.70972222222241</v>
      </c>
      <c r="K11" s="72">
        <f>+'Kr i mån per lgh nyttor'!I134</f>
        <v>342.36607043780759</v>
      </c>
      <c r="L11" s="73">
        <f t="shared" si="2"/>
        <v>6.0910306885794796E-2</v>
      </c>
      <c r="M11" s="72">
        <f>+'Kr i mån per lgh nyttor'!J134</f>
        <v>1066.963991276401</v>
      </c>
      <c r="N11" s="72">
        <f>+'Kr i mån per lgh nyttor'!K134</f>
        <v>1235.0827222222229</v>
      </c>
      <c r="O11" s="73">
        <f t="shared" si="3"/>
        <v>0.15756738964049077</v>
      </c>
      <c r="P11" s="82">
        <f>+'Kr i mån per lgh nyttor'!L134</f>
        <v>2072.3213760993885</v>
      </c>
      <c r="Q11" s="82">
        <f>+'Kr i mån per lgh nyttor'!M134</f>
        <v>2314.9517124600306</v>
      </c>
      <c r="R11" s="73">
        <f t="shared" si="4"/>
        <v>0.11708142335400273</v>
      </c>
    </row>
    <row r="12" spans="3:18" x14ac:dyDescent="0.2">
      <c r="C12" s="71" t="s">
        <v>107</v>
      </c>
      <c r="D12" s="72">
        <f>+'Kr i mån per lgh nyttor'!D142</f>
        <v>152.00038888888898</v>
      </c>
      <c r="E12" s="72">
        <f>+'Kr i mån per lgh nyttor'!E142</f>
        <v>174.03316497802732</v>
      </c>
      <c r="F12" s="73">
        <f t="shared" si="0"/>
        <v>0.14495210341365716</v>
      </c>
      <c r="G12" s="72">
        <f>+'Kr i mån per lgh nyttor'!F142</f>
        <v>755.02222222222247</v>
      </c>
      <c r="H12" s="72">
        <f>+'Kr i mån per lgh nyttor'!G142</f>
        <v>755.02405555555595</v>
      </c>
      <c r="I12" s="73">
        <f t="shared" si="1"/>
        <v>2.4281846011664499E-6</v>
      </c>
      <c r="J12" s="72">
        <f>+'Kr i mån per lgh nyttor'!H142</f>
        <v>335.53055555555574</v>
      </c>
      <c r="K12" s="72">
        <f>+'Kr i mån per lgh nyttor'!I142</f>
        <v>358.11388888888911</v>
      </c>
      <c r="L12" s="73">
        <f t="shared" si="2"/>
        <v>6.730633904843919E-2</v>
      </c>
      <c r="M12" s="72">
        <f>+'Kr i mån per lgh nyttor'!J142</f>
        <v>1029.3333333333337</v>
      </c>
      <c r="N12" s="72">
        <f>+'Kr i mån per lgh nyttor'!K142</f>
        <v>1163.3611111111118</v>
      </c>
      <c r="O12" s="73">
        <f t="shared" si="3"/>
        <v>0.13020833333333348</v>
      </c>
      <c r="P12" s="82">
        <f>+'Kr i mån per lgh nyttor'!L142</f>
        <v>2271.886500000001</v>
      </c>
      <c r="Q12" s="82">
        <f>+'Kr i mån per lgh nyttor'!M142</f>
        <v>2450.5322205335838</v>
      </c>
      <c r="R12" s="73">
        <f t="shared" si="4"/>
        <v>7.8633206603227146E-2</v>
      </c>
    </row>
    <row r="13" spans="3:18" x14ac:dyDescent="0.2">
      <c r="C13" s="71" t="s">
        <v>636</v>
      </c>
      <c r="D13" s="72">
        <f>+'Kr i mån per lgh nyttor'!D153</f>
        <v>103.15646123345157</v>
      </c>
      <c r="E13" s="72">
        <f>+'Kr i mån per lgh nyttor'!E153</f>
        <v>100.86395531548393</v>
      </c>
      <c r="F13" s="73">
        <f t="shared" si="0"/>
        <v>-2.2223580477227722E-2</v>
      </c>
      <c r="G13" s="72">
        <f>+'Kr i mån per lgh nyttor'!F153</f>
        <v>478.99111111111142</v>
      </c>
      <c r="H13" s="72">
        <f>+'Kr i mån per lgh nyttor'!G153</f>
        <v>542.7711111111114</v>
      </c>
      <c r="I13" s="73">
        <f t="shared" si="1"/>
        <v>0.13315487181390506</v>
      </c>
      <c r="J13" s="72">
        <f>+'Kr i mån per lgh nyttor'!H153</f>
        <v>283.77569444444464</v>
      </c>
      <c r="K13" s="72">
        <f>+'Kr i mån per lgh nyttor'!I153</f>
        <v>279.49275354470501</v>
      </c>
      <c r="L13" s="73">
        <f t="shared" si="2"/>
        <v>-1.5092698154168804E-2</v>
      </c>
      <c r="M13" s="72">
        <f>+'Kr i mån per lgh nyttor'!J153</f>
        <v>1020.5282658888893</v>
      </c>
      <c r="N13" s="72">
        <f>+'Kr i mån per lgh nyttor'!K153</f>
        <v>1182.373755555556</v>
      </c>
      <c r="O13" s="73">
        <f t="shared" si="3"/>
        <v>0.15858991374991249</v>
      </c>
      <c r="P13" s="82">
        <f>+'Kr i mån per lgh nyttor'!L153</f>
        <v>1886.4515326778971</v>
      </c>
      <c r="Q13" s="82">
        <f>+'Kr i mån per lgh nyttor'!M153</f>
        <v>2105.5015755268564</v>
      </c>
      <c r="R13" s="73">
        <f t="shared" si="4"/>
        <v>0.1161175037123845</v>
      </c>
    </row>
    <row r="14" spans="3:18" x14ac:dyDescent="0.2">
      <c r="C14" s="71" t="s">
        <v>637</v>
      </c>
      <c r="D14" s="72">
        <f>+'Kr i mån per lgh nyttor'!D192</f>
        <v>101.99218491300014</v>
      </c>
      <c r="E14" s="72">
        <f>+'Kr i mån per lgh nyttor'!E192</f>
        <v>109.22425041712503</v>
      </c>
      <c r="F14" s="73">
        <f t="shared" si="0"/>
        <v>7.0908035848961104E-2</v>
      </c>
      <c r="G14" s="72">
        <f>+'Kr i mån per lgh nyttor'!F192</f>
        <v>445.15618686868703</v>
      </c>
      <c r="H14" s="72">
        <f>+'Kr i mån per lgh nyttor'!G192</f>
        <v>526.95509259259279</v>
      </c>
      <c r="I14" s="73">
        <f t="shared" si="1"/>
        <v>0.18375327163100841</v>
      </c>
      <c r="J14" s="72">
        <f>+'Kr i mån per lgh nyttor'!H192</f>
        <v>318.37190656565673</v>
      </c>
      <c r="K14" s="72">
        <f>+'Kr i mån per lgh nyttor'!I192</f>
        <v>351.98747906717199</v>
      </c>
      <c r="L14" s="73">
        <f t="shared" si="2"/>
        <v>0.10558586297432249</v>
      </c>
      <c r="M14" s="72">
        <f>+'Kr i mån per lgh nyttor'!J192</f>
        <v>1080.4118507046439</v>
      </c>
      <c r="N14" s="72">
        <f>+'Kr i mån per lgh nyttor'!K192</f>
        <v>1258.8503741004472</v>
      </c>
      <c r="O14" s="73">
        <f t="shared" si="3"/>
        <v>0.1651578731568204</v>
      </c>
      <c r="P14" s="82">
        <f>+'Kr i mån per lgh nyttor'!L192</f>
        <v>1942.5932970595054</v>
      </c>
      <c r="Q14" s="82">
        <f>+'Kr i mån per lgh nyttor'!M192</f>
        <v>2241.8506818513329</v>
      </c>
      <c r="R14" s="73">
        <f t="shared" si="4"/>
        <v>0.15405045680164342</v>
      </c>
    </row>
    <row r="15" spans="3:18" x14ac:dyDescent="0.2">
      <c r="C15" s="71" t="s">
        <v>638</v>
      </c>
      <c r="D15" s="72">
        <f>+'Kr i mån per lgh nyttor'!D205</f>
        <v>125.47921524719214</v>
      </c>
      <c r="E15" s="72">
        <f>+'Kr i mån per lgh nyttor'!E205</f>
        <v>128.48537035624202</v>
      </c>
      <c r="F15" s="73">
        <f t="shared" si="0"/>
        <v>2.3957394881118699E-2</v>
      </c>
      <c r="G15" s="72">
        <f>+'Kr i mån per lgh nyttor'!F205</f>
        <v>436.3935185185187</v>
      </c>
      <c r="H15" s="72">
        <f>+'Kr i mån per lgh nyttor'!G205</f>
        <v>497.58796296296322</v>
      </c>
      <c r="I15" s="73">
        <f t="shared" si="1"/>
        <v>0.14022766573662504</v>
      </c>
      <c r="J15" s="72">
        <f>+'Kr i mån per lgh nyttor'!H205</f>
        <v>295.71238425925947</v>
      </c>
      <c r="K15" s="72">
        <f>+'Kr i mån per lgh nyttor'!I205</f>
        <v>310.72873404288936</v>
      </c>
      <c r="L15" s="73">
        <f t="shared" si="2"/>
        <v>5.0780253323664093E-2</v>
      </c>
      <c r="M15" s="72">
        <f>+'Kr i mån per lgh nyttor'!J205</f>
        <v>1011.0412222222228</v>
      </c>
      <c r="N15" s="72">
        <f>+'Kr i mån per lgh nyttor'!K205</f>
        <v>1156.0914444444452</v>
      </c>
      <c r="O15" s="73">
        <f t="shared" si="3"/>
        <v>0.14346618024476654</v>
      </c>
      <c r="P15" s="82">
        <f>+'Kr i mån per lgh nyttor'!L205</f>
        <v>1879.5074991022313</v>
      </c>
      <c r="Q15" s="82">
        <f>+'Kr i mån per lgh nyttor'!M205</f>
        <v>2108.2026024965198</v>
      </c>
      <c r="R15" s="73">
        <f t="shared" si="4"/>
        <v>0.12167820745781932</v>
      </c>
    </row>
    <row r="16" spans="3:18" x14ac:dyDescent="0.2">
      <c r="C16" s="71" t="s">
        <v>639</v>
      </c>
      <c r="D16" s="72">
        <f>+'Kr i mån per lgh nyttor'!D261</f>
        <v>115.55827356854481</v>
      </c>
      <c r="E16" s="72">
        <f>+'Kr i mån per lgh nyttor'!E261</f>
        <v>126.24236610969672</v>
      </c>
      <c r="F16" s="73">
        <f t="shared" si="0"/>
        <v>9.2456318454900766E-2</v>
      </c>
      <c r="G16" s="72">
        <f>+'Kr i mån per lgh nyttor'!F261</f>
        <v>498.95569727891171</v>
      </c>
      <c r="H16" s="72">
        <f>+'Kr i mån per lgh nyttor'!G261</f>
        <v>556.90467006802737</v>
      </c>
      <c r="I16" s="73">
        <f t="shared" si="1"/>
        <v>0.11614051729471031</v>
      </c>
      <c r="J16" s="72">
        <f>+'Kr i mån per lgh nyttor'!H261</f>
        <v>260.06130585510743</v>
      </c>
      <c r="K16" s="72">
        <f>+'Kr i mån per lgh nyttor'!I261</f>
        <v>267.48033045055143</v>
      </c>
      <c r="L16" s="73">
        <f t="shared" si="2"/>
        <v>2.8527983319354355E-2</v>
      </c>
      <c r="M16" s="72">
        <f>+'Kr i mån per lgh nyttor'!J261</f>
        <v>1024.7961877380953</v>
      </c>
      <c r="N16" s="72">
        <f>+'Kr i mån per lgh nyttor'!K261</f>
        <v>1167.1900965608472</v>
      </c>
      <c r="O16" s="73">
        <f t="shared" si="3"/>
        <v>0.13894851535019881</v>
      </c>
      <c r="P16" s="82">
        <f>+'Kr i mån per lgh nyttor'!L261</f>
        <v>1902.0698231619801</v>
      </c>
      <c r="Q16" s="82">
        <f>+'Kr i mån per lgh nyttor'!M261</f>
        <v>2122.7929803253428</v>
      </c>
      <c r="R16" s="73">
        <f t="shared" si="4"/>
        <v>0.11604366699663782</v>
      </c>
    </row>
    <row r="17" spans="3:20" x14ac:dyDescent="0.2">
      <c r="C17" s="71" t="s">
        <v>640</v>
      </c>
      <c r="D17" s="72">
        <f>+'Kr i mån per lgh nyttor'!D284</f>
        <v>107.8390339612837</v>
      </c>
      <c r="E17" s="72">
        <f>+'Kr i mån per lgh nyttor'!E284</f>
        <v>114.7944433212281</v>
      </c>
      <c r="F17" s="73">
        <f t="shared" si="0"/>
        <v>6.4498068134044351E-2</v>
      </c>
      <c r="G17" s="72">
        <f>+'Kr i mån per lgh nyttor'!F284</f>
        <v>511.77569444444475</v>
      </c>
      <c r="H17" s="72">
        <f>+'Kr i mån per lgh nyttor'!G284</f>
        <v>561.9273611111114</v>
      </c>
      <c r="I17" s="73">
        <f t="shared" si="1"/>
        <v>9.799540543071017E-2</v>
      </c>
      <c r="J17" s="72">
        <f>+'Kr i mån per lgh nyttor'!H284</f>
        <v>276.82547829861124</v>
      </c>
      <c r="K17" s="72">
        <f>+'Kr i mån per lgh nyttor'!I284</f>
        <v>255.03379568142381</v>
      </c>
      <c r="L17" s="73">
        <f t="shared" si="2"/>
        <v>-7.8719931240146868E-2</v>
      </c>
      <c r="M17" s="72">
        <f>+'Kr i mån per lgh nyttor'!J284</f>
        <v>1083.6573889798412</v>
      </c>
      <c r="N17" s="72">
        <f>+'Kr i mån per lgh nyttor'!K284</f>
        <v>1226.9605591187301</v>
      </c>
      <c r="O17" s="73">
        <f t="shared" si="3"/>
        <v>0.13224029254651692</v>
      </c>
      <c r="P17" s="82">
        <f>+'Kr i mån per lgh nyttor'!L284</f>
        <v>1980.0975956841812</v>
      </c>
      <c r="Q17" s="82">
        <f>+'Kr i mån per lgh nyttor'!M284</f>
        <v>2158.7161592324937</v>
      </c>
      <c r="R17" s="73">
        <f t="shared" si="4"/>
        <v>9.0206949363318856E-2</v>
      </c>
    </row>
    <row r="18" spans="3:20" x14ac:dyDescent="0.2">
      <c r="C18" s="71" t="s">
        <v>229</v>
      </c>
      <c r="D18" s="72">
        <f>+'Kr i mån per lgh nyttor'!D302</f>
        <v>93.469604975576104</v>
      </c>
      <c r="E18" s="72">
        <f>+'Kr i mån per lgh nyttor'!E302</f>
        <v>111.57883992230451</v>
      </c>
      <c r="F18" s="73">
        <f t="shared" si="0"/>
        <v>0.19374463978381429</v>
      </c>
      <c r="G18" s="72">
        <f>+'Kr i mån per lgh nyttor'!F302</f>
        <v>474.62305555555577</v>
      </c>
      <c r="H18" s="72">
        <f>+'Kr i mån per lgh nyttor'!G302</f>
        <v>520.83425462962998</v>
      </c>
      <c r="I18" s="73">
        <f t="shared" si="1"/>
        <v>9.7363999774480181E-2</v>
      </c>
      <c r="J18" s="72">
        <f>+'Kr i mån per lgh nyttor'!H302</f>
        <v>326.72225115740758</v>
      </c>
      <c r="K18" s="72">
        <f>+'Kr i mån per lgh nyttor'!I302</f>
        <v>336.74846585648174</v>
      </c>
      <c r="L18" s="73">
        <f t="shared" si="2"/>
        <v>3.0687272334701587E-2</v>
      </c>
      <c r="M18" s="72">
        <f>+'Kr i mån per lgh nyttor'!J302</f>
        <v>1101.5859302314818</v>
      </c>
      <c r="N18" s="72">
        <f>+'Kr i mån per lgh nyttor'!K302</f>
        <v>1246.2815060185192</v>
      </c>
      <c r="O18" s="73">
        <f t="shared" si="3"/>
        <v>0.13135205508355741</v>
      </c>
      <c r="P18" s="82">
        <f>+'Kr i mån per lgh nyttor'!L302</f>
        <v>1996.4008419200215</v>
      </c>
      <c r="Q18" s="82">
        <f>+'Kr i mån per lgh nyttor'!M302</f>
        <v>2215.4430664269353</v>
      </c>
      <c r="R18" s="73">
        <f t="shared" si="4"/>
        <v>0.10971855947338294</v>
      </c>
    </row>
    <row r="19" spans="3:20" x14ac:dyDescent="0.2">
      <c r="C19" s="71" t="s">
        <v>641</v>
      </c>
      <c r="D19" s="72">
        <f>+'Kr i mån per lgh nyttor'!D318</f>
        <v>117.60037756202811</v>
      </c>
      <c r="E19" s="72">
        <f>+'Kr i mån per lgh nyttor'!E318</f>
        <v>119.26110585530617</v>
      </c>
      <c r="F19" s="73">
        <f t="shared" si="0"/>
        <v>1.4121793889667611E-2</v>
      </c>
      <c r="G19" s="72">
        <f>+'Kr i mån per lgh nyttor'!F318</f>
        <v>372.02820000000014</v>
      </c>
      <c r="H19" s="72">
        <f>+'Kr i mån per lgh nyttor'!G318</f>
        <v>452.70894444444474</v>
      </c>
      <c r="I19" s="73">
        <f t="shared" si="1"/>
        <v>0.21686728168575553</v>
      </c>
      <c r="J19" s="72">
        <f>+'Kr i mån per lgh nyttor'!H318</f>
        <v>262.57744791666681</v>
      </c>
      <c r="K19" s="72">
        <f>+'Kr i mån per lgh nyttor'!I318</f>
        <v>298.16380208333351</v>
      </c>
      <c r="L19" s="73">
        <f t="shared" si="2"/>
        <v>0.13552707762610527</v>
      </c>
      <c r="M19" s="72">
        <f>+'Kr i mån per lgh nyttor'!J318</f>
        <v>990.59930555555582</v>
      </c>
      <c r="N19" s="72">
        <f>+'Kr i mån per lgh nyttor'!K318</f>
        <v>1119.5972888888896</v>
      </c>
      <c r="O19" s="73">
        <f t="shared" si="3"/>
        <v>0.13022216208902759</v>
      </c>
      <c r="P19" s="82">
        <f>+'Kr i mån per lgh nyttor'!L318</f>
        <v>1742.8053310342511</v>
      </c>
      <c r="Q19" s="82">
        <f>+'Kr i mån per lgh nyttor'!M318</f>
        <v>1989.7311412719737</v>
      </c>
      <c r="R19" s="73">
        <f t="shared" si="4"/>
        <v>0.14168295554339783</v>
      </c>
    </row>
    <row r="20" spans="3:20" x14ac:dyDescent="0.2">
      <c r="C20" s="71" t="s">
        <v>642</v>
      </c>
      <c r="D20" s="72">
        <f>+'Kr i mån per lgh nyttor'!D339</f>
        <v>148.08230549174152</v>
      </c>
      <c r="E20" s="72">
        <f>+'Kr i mån per lgh nyttor'!E339</f>
        <v>155.12977127357772</v>
      </c>
      <c r="F20" s="73">
        <f t="shared" si="0"/>
        <v>4.7591545515404121E-2</v>
      </c>
      <c r="G20" s="72">
        <f>+'Kr i mån per lgh nyttor'!F339</f>
        <v>512.63444444444474</v>
      </c>
      <c r="H20" s="72">
        <f>+'Kr i mån per lgh nyttor'!G339</f>
        <v>578.7714814814816</v>
      </c>
      <c r="I20" s="73">
        <f t="shared" si="1"/>
        <v>0.12901403281379431</v>
      </c>
      <c r="J20" s="72">
        <f>+'Kr i mån per lgh nyttor'!H339</f>
        <v>273.36836323302481</v>
      </c>
      <c r="K20" s="72">
        <f>+'Kr i mån per lgh nyttor'!I339</f>
        <v>278.64641878858043</v>
      </c>
      <c r="L20" s="73">
        <f t="shared" si="2"/>
        <v>1.9307484937664432E-2</v>
      </c>
      <c r="M20" s="72">
        <f>+'Kr i mån per lgh nyttor'!J339</f>
        <v>1065.2827628968257</v>
      </c>
      <c r="N20" s="72">
        <f>+'Kr i mån per lgh nyttor'!K339</f>
        <v>1268.3294851190481</v>
      </c>
      <c r="O20" s="73">
        <f t="shared" si="3"/>
        <v>0.19060359304986485</v>
      </c>
      <c r="P20" s="82">
        <f>+'Kr i mån per lgh nyttor'!L339</f>
        <v>1997.9280051254043</v>
      </c>
      <c r="Q20" s="82">
        <f>+'Kr i mån per lgh nyttor'!M339</f>
        <v>2276.4564387557107</v>
      </c>
      <c r="R20" s="73">
        <f t="shared" si="4"/>
        <v>0.13940864381288054</v>
      </c>
    </row>
    <row r="21" spans="3:20" x14ac:dyDescent="0.2">
      <c r="C21" s="71" t="s">
        <v>643</v>
      </c>
      <c r="D21" s="72">
        <f>+'Kr i mån per lgh nyttor'!D356</f>
        <v>114.786646946947</v>
      </c>
      <c r="E21" s="72">
        <f>+'Kr i mån per lgh nyttor'!E356</f>
        <v>119.51797184414333</v>
      </c>
      <c r="F21" s="73">
        <f t="shared" si="0"/>
        <v>4.1218425862575181E-2</v>
      </c>
      <c r="G21" s="72">
        <f>+'Kr i mån per lgh nyttor'!F356</f>
        <v>517.47277777777799</v>
      </c>
      <c r="H21" s="72">
        <f>+'Kr i mån per lgh nyttor'!G356</f>
        <v>575.2461111111113</v>
      </c>
      <c r="I21" s="73">
        <f t="shared" si="1"/>
        <v>0.11164516437257554</v>
      </c>
      <c r="J21" s="72">
        <f>+'Kr i mån per lgh nyttor'!H356</f>
        <v>276.5777376736113</v>
      </c>
      <c r="K21" s="72">
        <f>+'Kr i mån per lgh nyttor'!I356</f>
        <v>267.52905711806284</v>
      </c>
      <c r="L21" s="73">
        <f t="shared" si="2"/>
        <v>-3.2716590393933931E-2</v>
      </c>
      <c r="M21" s="72">
        <f>+'Kr i mån per lgh nyttor'!J356</f>
        <v>1038.6635722222227</v>
      </c>
      <c r="N21" s="72">
        <f>+'Kr i mån per lgh nyttor'!K356</f>
        <v>1227.7207777777787</v>
      </c>
      <c r="O21" s="73">
        <f t="shared" si="3"/>
        <v>0.18201967471629699</v>
      </c>
      <c r="P21" s="82">
        <f>+'Kr i mån per lgh nyttor'!L356</f>
        <v>1947.5007346205589</v>
      </c>
      <c r="Q21" s="82">
        <f>+'Kr i mån per lgh nyttor'!M356</f>
        <v>2190.0139178510958</v>
      </c>
      <c r="R21" s="73">
        <f t="shared" si="4"/>
        <v>0.12452533594437232</v>
      </c>
    </row>
    <row r="22" spans="3:20" x14ac:dyDescent="0.2">
      <c r="C22" s="71" t="s">
        <v>644</v>
      </c>
      <c r="D22" s="72">
        <f>+'Kr i mån per lgh nyttor'!D369</f>
        <v>130.14568937068944</v>
      </c>
      <c r="E22" s="72">
        <f>+'Kr i mån per lgh nyttor'!E369</f>
        <v>123.79137349809919</v>
      </c>
      <c r="F22" s="73">
        <f t="shared" si="0"/>
        <v>-4.8824635708766939E-2</v>
      </c>
      <c r="G22" s="72">
        <f>+'Kr i mån per lgh nyttor'!F369</f>
        <v>547.47130952380974</v>
      </c>
      <c r="H22" s="72">
        <f>+'Kr i mån per lgh nyttor'!G369</f>
        <v>623.26097619047653</v>
      </c>
      <c r="I22" s="73">
        <f t="shared" si="1"/>
        <v>0.13843586932909524</v>
      </c>
      <c r="J22" s="72">
        <f>+'Kr i mån per lgh nyttor'!H369</f>
        <v>343.07232142857163</v>
      </c>
      <c r="K22" s="72">
        <f>+'Kr i mån per lgh nyttor'!I369</f>
        <v>371.3581845238761</v>
      </c>
      <c r="L22" s="73">
        <f t="shared" si="2"/>
        <v>8.2448688887289512E-2</v>
      </c>
      <c r="M22" s="72">
        <f>+'Kr i mån per lgh nyttor'!J369</f>
        <v>1019.3417539682545</v>
      </c>
      <c r="N22" s="72">
        <f>+'Kr i mån per lgh nyttor'!K369</f>
        <v>1176.953825396826</v>
      </c>
      <c r="O22" s="73">
        <f t="shared" si="3"/>
        <v>0.15462142192742956</v>
      </c>
      <c r="P22" s="82">
        <f>+'Kr i mån per lgh nyttor'!L369</f>
        <v>2040.0310742913255</v>
      </c>
      <c r="Q22" s="82">
        <f>+'Kr i mån per lgh nyttor'!M369</f>
        <v>2295.3643596092779</v>
      </c>
      <c r="R22" s="73">
        <f t="shared" si="4"/>
        <v>0.12516146863432032</v>
      </c>
    </row>
    <row r="23" spans="3:20" x14ac:dyDescent="0.2">
      <c r="C23" s="71" t="s">
        <v>645</v>
      </c>
      <c r="D23" s="72">
        <f>+'Kr i mån per lgh nyttor'!D383</f>
        <v>142.15791315509065</v>
      </c>
      <c r="E23" s="72">
        <f>+'Kr i mån per lgh nyttor'!E383</f>
        <v>166.33680596881445</v>
      </c>
      <c r="F23" s="73">
        <f t="shared" si="0"/>
        <v>0.17008474784900107</v>
      </c>
      <c r="G23" s="72">
        <f>+'Kr i mån per lgh nyttor'!F383</f>
        <v>538.64652777777803</v>
      </c>
      <c r="H23" s="72">
        <f>+'Kr i mån per lgh nyttor'!G383</f>
        <v>618.15694444444478</v>
      </c>
      <c r="I23" s="73">
        <f t="shared" si="1"/>
        <v>0.14761149021918363</v>
      </c>
      <c r="J23" s="72">
        <f>+'Kr i mån per lgh nyttor'!H383</f>
        <v>357.73959903724767</v>
      </c>
      <c r="K23" s="72">
        <f>+'Kr i mån per lgh nyttor'!I383</f>
        <v>391.41459903726525</v>
      </c>
      <c r="L23" s="73">
        <f t="shared" si="2"/>
        <v>9.413271578165805E-2</v>
      </c>
      <c r="M23" s="72">
        <f>+'Kr i mån per lgh nyttor'!J383</f>
        <v>1024.374305555556</v>
      </c>
      <c r="N23" s="72">
        <f>+'Kr i mån per lgh nyttor'!K383</f>
        <v>1164.3502361111118</v>
      </c>
      <c r="O23" s="73">
        <f t="shared" si="3"/>
        <v>0.13664529634960121</v>
      </c>
      <c r="P23" s="82">
        <f>+'Kr i mån per lgh nyttor'!L383</f>
        <v>2062.9183455256725</v>
      </c>
      <c r="Q23" s="82">
        <f>+'Kr i mån per lgh nyttor'!M383</f>
        <v>2340.2585855616362</v>
      </c>
      <c r="R23" s="73">
        <f t="shared" si="4"/>
        <v>0.1344407259926188</v>
      </c>
    </row>
    <row r="24" spans="3:20" x14ac:dyDescent="0.2">
      <c r="C24" s="71" t="s">
        <v>646</v>
      </c>
      <c r="D24" s="72">
        <f>+'Kr i mån per lgh nyttor'!D404</f>
        <v>138.05626435438091</v>
      </c>
      <c r="E24" s="72">
        <f>+'Kr i mån per lgh nyttor'!E404</f>
        <v>180.02207279346618</v>
      </c>
      <c r="F24" s="73">
        <f t="shared" si="0"/>
        <v>0.30397612622171155</v>
      </c>
      <c r="G24" s="72">
        <f>+'Kr i mån per lgh nyttor'!F404</f>
        <v>491.91883333333368</v>
      </c>
      <c r="H24" s="72">
        <f>+'Kr i mån per lgh nyttor'!G404</f>
        <v>533.66255521851883</v>
      </c>
      <c r="I24" s="73">
        <f t="shared" si="1"/>
        <v>8.4858962610400379E-2</v>
      </c>
      <c r="J24" s="72">
        <f>+'Kr i mån per lgh nyttor'!H404</f>
        <v>277.42567129629646</v>
      </c>
      <c r="K24" s="72">
        <f>+'Kr i mån per lgh nyttor'!I404</f>
        <v>297.37590277777906</v>
      </c>
      <c r="L24" s="73">
        <f t="shared" si="2"/>
        <v>7.1911987770502117E-2</v>
      </c>
      <c r="M24" s="72">
        <f>+'Kr i mån per lgh nyttor'!J404</f>
        <v>999.03477777777823</v>
      </c>
      <c r="N24" s="72">
        <f>+'Kr i mån per lgh nyttor'!K404</f>
        <v>1135.9675629629635</v>
      </c>
      <c r="O24" s="73">
        <f t="shared" si="3"/>
        <v>0.13706508344962143</v>
      </c>
      <c r="P24" s="82">
        <f>+'Kr i mån per lgh nyttor'!L404</f>
        <v>1906.4355467617893</v>
      </c>
      <c r="Q24" s="82">
        <f>+'Kr i mån per lgh nyttor'!M404</f>
        <v>2147.0280937527277</v>
      </c>
      <c r="R24" s="73">
        <f t="shared" si="4"/>
        <v>0.12620019984394504</v>
      </c>
    </row>
    <row r="25" spans="3:20" x14ac:dyDescent="0.2">
      <c r="C25" s="74" t="s">
        <v>647</v>
      </c>
      <c r="D25" s="75">
        <f>+'Kr i mån per lgh nyttor'!D424</f>
        <v>126.60332928464075</v>
      </c>
      <c r="E25" s="75">
        <f>+'Kr i mån per lgh nyttor'!E424</f>
        <v>135.56839775406615</v>
      </c>
      <c r="F25" s="76">
        <f t="shared" si="0"/>
        <v>7.0812264733333796E-2</v>
      </c>
      <c r="G25" s="75">
        <f>+'Kr i mån per lgh nyttor'!F424</f>
        <v>451.72813492063517</v>
      </c>
      <c r="H25" s="75">
        <f>+'Kr i mån per lgh nyttor'!G424</f>
        <v>505.86888888888916</v>
      </c>
      <c r="I25" s="76">
        <f t="shared" si="1"/>
        <v>0.11985251699623722</v>
      </c>
      <c r="J25" s="75">
        <f>+'Kr i mån per lgh nyttor'!H424</f>
        <v>261.81031746031761</v>
      </c>
      <c r="K25" s="75">
        <f>+'Kr i mån per lgh nyttor'!I424</f>
        <v>288.21904761904779</v>
      </c>
      <c r="L25" s="76">
        <f t="shared" si="2"/>
        <v>0.1008697075612115</v>
      </c>
      <c r="M25" s="75">
        <f>+'Kr i mån per lgh nyttor'!J424</f>
        <v>1010.2886412037042</v>
      </c>
      <c r="N25" s="75">
        <f>+'Kr i mån per lgh nyttor'!K424</f>
        <v>1140.9456841931221</v>
      </c>
      <c r="O25" s="76">
        <f t="shared" si="3"/>
        <v>0.12932644955183026</v>
      </c>
      <c r="P25" s="83">
        <f>+'Kr i mån per lgh nyttor'!L424</f>
        <v>1850.4304228692979</v>
      </c>
      <c r="Q25" s="83">
        <f>+'Kr i mån per lgh nyttor'!M424</f>
        <v>2070.6020184551253</v>
      </c>
      <c r="R25" s="76">
        <f t="shared" si="4"/>
        <v>0.11898399035421536</v>
      </c>
    </row>
    <row r="26" spans="3:20" x14ac:dyDescent="0.2">
      <c r="D26" s="77"/>
      <c r="F26" s="73"/>
      <c r="G26" s="77"/>
      <c r="I26" s="73"/>
      <c r="J26" s="77"/>
      <c r="L26" s="73"/>
      <c r="M26" s="77"/>
      <c r="O26" s="73"/>
      <c r="P26" s="77"/>
      <c r="R26" s="73"/>
      <c r="S26" s="21"/>
      <c r="T26" s="21"/>
    </row>
    <row r="27" spans="3:20" x14ac:dyDescent="0.2">
      <c r="C27" s="78" t="str">
        <f>+'[23]Bilaga 2-23'!B317</f>
        <v>MEDEL</v>
      </c>
      <c r="D27" s="79">
        <f>+'Bilaga 2b-24'!C317</f>
        <v>118.76748453586474</v>
      </c>
      <c r="E27" s="79">
        <f>+'Bilaga 2b-24'!D317</f>
        <v>128.92655057351712</v>
      </c>
      <c r="F27" s="80">
        <f t="shared" si="0"/>
        <v>8.553743541301162E-2</v>
      </c>
      <c r="G27" s="79">
        <f>+'Bilaga 2b-24'!E317</f>
        <v>476.48739540229928</v>
      </c>
      <c r="H27" s="79">
        <f>+'Bilaga 2b-24'!F317</f>
        <v>542.58678237720335</v>
      </c>
      <c r="I27" s="80">
        <f t="shared" si="1"/>
        <v>0.13872221513665894</v>
      </c>
      <c r="J27" s="79">
        <f>+'Bilaga 2b-24'!G317</f>
        <v>288.24143339946528</v>
      </c>
      <c r="K27" s="79">
        <f>+'Bilaga 2b-24'!H317</f>
        <v>303.77160071877051</v>
      </c>
      <c r="L27" s="80">
        <f t="shared" si="2"/>
        <v>5.3879024733347158E-2</v>
      </c>
      <c r="M27" s="79">
        <f>+'Bilaga 2b-24'!I317</f>
        <v>1043.6846987873375</v>
      </c>
      <c r="N27" s="79">
        <f>+'Bilaga 2b-24'!J317</f>
        <v>1202.0187165143846</v>
      </c>
      <c r="O27" s="80">
        <f t="shared" si="3"/>
        <v>0.15170675387980315</v>
      </c>
      <c r="P27" s="79">
        <f>+'Bilaga 2b-24'!M317</f>
        <v>1927.1810121249664</v>
      </c>
      <c r="Q27" s="85">
        <f>+'Bilaga 2b-24'!N317</f>
        <v>2177.3036501838774</v>
      </c>
      <c r="R27" s="80">
        <f t="shared" si="4"/>
        <v>0.12978679038722918</v>
      </c>
    </row>
  </sheetData>
  <mergeCells count="5">
    <mergeCell ref="D3:F3"/>
    <mergeCell ref="G3:I3"/>
    <mergeCell ref="J3:L3"/>
    <mergeCell ref="M3:O3"/>
    <mergeCell ref="P3:R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23AD4-9ADA-463E-BFEA-C0279BD4502D}">
  <dimension ref="A1:AB427"/>
  <sheetViews>
    <sheetView tabSelected="1" zoomScale="75" zoomScaleNormal="100" workbookViewId="0">
      <selection activeCell="T36" sqref="T36"/>
    </sheetView>
  </sheetViews>
  <sheetFormatPr defaultRowHeight="12.75" x14ac:dyDescent="0.2"/>
  <cols>
    <col min="1" max="1" width="26.28515625" bestFit="1" customWidth="1"/>
    <col min="2" max="2" width="1.7109375" customWidth="1"/>
    <col min="3" max="3" width="13.85546875" customWidth="1"/>
    <col min="4" max="4" width="11" bestFit="1" customWidth="1"/>
    <col min="12" max="13" width="11.7109375" customWidth="1"/>
    <col min="14" max="14" width="1.7109375" customWidth="1"/>
  </cols>
  <sheetData>
    <row r="1" spans="1:28" ht="15.75" x14ac:dyDescent="0.25">
      <c r="C1" s="1" t="s">
        <v>626</v>
      </c>
      <c r="D1" s="1"/>
      <c r="E1" s="1"/>
      <c r="F1" s="1"/>
      <c r="G1" s="1"/>
      <c r="H1" s="1"/>
      <c r="I1" s="1"/>
      <c r="J1" s="1"/>
      <c r="K1" s="1"/>
      <c r="L1" s="1"/>
      <c r="M1" s="1"/>
    </row>
    <row r="2" spans="1:28" ht="15.75" x14ac:dyDescent="0.25">
      <c r="C2" s="1" t="s">
        <v>649</v>
      </c>
      <c r="D2" s="1"/>
      <c r="E2" s="1"/>
      <c r="F2" s="1"/>
      <c r="G2" s="1"/>
      <c r="H2" s="1"/>
      <c r="I2" s="1"/>
      <c r="J2" s="1"/>
      <c r="K2" s="1"/>
      <c r="L2" s="1"/>
      <c r="M2" s="1"/>
    </row>
    <row r="3" spans="1:28" ht="15.75" x14ac:dyDescent="0.25">
      <c r="B3" s="44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4"/>
    </row>
    <row r="4" spans="1:28" ht="15.75" x14ac:dyDescent="0.25">
      <c r="B4" s="44"/>
      <c r="C4" s="45" t="str">
        <f>CONCATENATE("Kostnad fördelad per nyttighet i kr/månad och lägenhet inkl moms i ",A7)</f>
        <v>Kostnad fördelad per nyttighet i kr/månad och lägenhet inkl moms i Stockholms län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4"/>
    </row>
    <row r="5" spans="1:28" x14ac:dyDescent="0.2">
      <c r="B5" s="44"/>
      <c r="C5" s="44"/>
      <c r="D5" s="46" t="s">
        <v>1</v>
      </c>
      <c r="E5" s="46"/>
      <c r="F5" s="46" t="s">
        <v>2</v>
      </c>
      <c r="G5" s="46"/>
      <c r="H5" s="46" t="s">
        <v>627</v>
      </c>
      <c r="I5" s="46"/>
      <c r="J5" s="46" t="s">
        <v>4</v>
      </c>
      <c r="K5" s="46"/>
      <c r="L5" s="46" t="s">
        <v>628</v>
      </c>
      <c r="M5" s="46"/>
      <c r="N5" s="44"/>
      <c r="O5" s="47" t="s">
        <v>602</v>
      </c>
    </row>
    <row r="6" spans="1:28" ht="13.5" thickBot="1" x14ac:dyDescent="0.25">
      <c r="A6" t="s">
        <v>7</v>
      </c>
      <c r="B6" s="44"/>
      <c r="C6" s="48" t="s">
        <v>8</v>
      </c>
      <c r="D6" s="49">
        <v>2023</v>
      </c>
      <c r="E6" s="49">
        <v>2024</v>
      </c>
      <c r="F6" s="49">
        <v>2023</v>
      </c>
      <c r="G6" s="49">
        <v>2024</v>
      </c>
      <c r="H6" s="49">
        <v>2023</v>
      </c>
      <c r="I6" s="49">
        <v>2024</v>
      </c>
      <c r="J6" s="49">
        <v>2023</v>
      </c>
      <c r="K6" s="49">
        <v>2024</v>
      </c>
      <c r="L6" s="49">
        <v>2023</v>
      </c>
      <c r="M6" s="49">
        <v>2024</v>
      </c>
      <c r="N6" s="44"/>
      <c r="O6" s="47">
        <v>2024</v>
      </c>
      <c r="P6" t="s">
        <v>603</v>
      </c>
    </row>
    <row r="7" spans="1:28" s="12" customFormat="1" ht="18.75" customHeight="1" x14ac:dyDescent="0.2">
      <c r="A7" s="9" t="s">
        <v>11</v>
      </c>
      <c r="B7" s="50"/>
      <c r="C7" s="51" t="s">
        <v>32</v>
      </c>
      <c r="D7" s="52">
        <f>VLOOKUP($C7,'Bilaga 2b-24'!$B$5:$N$314,2,FALSE)</f>
        <v>110.74984984984989</v>
      </c>
      <c r="E7" s="52">
        <f>VLOOKUP($C7,'Bilaga 2b-24'!$B$5:$N$314,3,FALSE)</f>
        <v>132.86666870117173</v>
      </c>
      <c r="F7" s="52">
        <f>VLOOKUP($C7,'Bilaga 2b-24'!$B$5:$N$314,4,FALSE)</f>
        <v>157.54305555555564</v>
      </c>
      <c r="G7" s="52">
        <f>VLOOKUP($C7,'Bilaga 2b-24'!$B$5:$N$314,5,FALSE)</f>
        <v>236.06388888888901</v>
      </c>
      <c r="H7" s="52">
        <f>VLOOKUP($C7,'Bilaga 2b-24'!$B$5:$N$314,6,FALSE)</f>
        <v>274.94722222222236</v>
      </c>
      <c r="I7" s="52">
        <f>VLOOKUP($C7,'Bilaga 2b-24'!$B$5:$N$314,7,FALSE)</f>
        <v>307.51666666666682</v>
      </c>
      <c r="J7" s="52">
        <f>VLOOKUP($C7,'Bilaga 2b-24'!$B$5:$N$314,8,FALSE)</f>
        <v>1042.5323888888893</v>
      </c>
      <c r="K7" s="52">
        <f>VLOOKUP($C7,'Bilaga 2b-24'!$B$5:$N$314,9,FALSE)</f>
        <v>1105.1287222222229</v>
      </c>
      <c r="L7" s="52">
        <f>VLOOKUP($C7,'Bilaga 2b-24'!$B$5:$N$314,12,FALSE)</f>
        <v>1585.7725165165173</v>
      </c>
      <c r="M7" s="52">
        <f>VLOOKUP($C7,'Bilaga 2b-24'!$B$5:$N$314,13,FALSE)</f>
        <v>1781.5759464789501</v>
      </c>
      <c r="N7" s="53"/>
      <c r="O7" s="36">
        <f>+M32-M7</f>
        <v>1174.4037244262706</v>
      </c>
      <c r="P7">
        <f>RANK(M7,$M$7:$M$32,1)</f>
        <v>1</v>
      </c>
      <c r="Q7"/>
      <c r="R7"/>
      <c r="S7"/>
      <c r="T7"/>
      <c r="U7"/>
      <c r="V7"/>
      <c r="W7"/>
      <c r="X7"/>
      <c r="Y7"/>
      <c r="Z7"/>
      <c r="AA7"/>
      <c r="AB7"/>
    </row>
    <row r="8" spans="1:28" x14ac:dyDescent="0.2">
      <c r="B8" s="44"/>
      <c r="C8" s="54" t="s">
        <v>28</v>
      </c>
      <c r="D8" s="55">
        <f>VLOOKUP($C8,'Bilaga 2b-24'!$B$5:$N$314,2,FALSE)</f>
        <v>59.895495495495531</v>
      </c>
      <c r="E8" s="55">
        <f>VLOOKUP($C8,'Bilaga 2b-24'!$B$5:$N$314,3,FALSE)</f>
        <v>73.811112509833364</v>
      </c>
      <c r="F8" s="55">
        <f>VLOOKUP($C8,'Bilaga 2b-24'!$B$5:$N$314,4,FALSE)</f>
        <v>240.03333333333345</v>
      </c>
      <c r="G8" s="55">
        <f>VLOOKUP($C8,'Bilaga 2b-24'!$B$5:$N$314,5,FALSE)</f>
        <v>300.0611111111113</v>
      </c>
      <c r="H8" s="55">
        <f>VLOOKUP($C8,'Bilaga 2b-24'!$B$5:$N$314,6,FALSE)</f>
        <v>280.46111111111128</v>
      </c>
      <c r="I8" s="55">
        <f>VLOOKUP($C8,'Bilaga 2b-24'!$B$5:$N$314,7,FALSE)</f>
        <v>232.98194444444459</v>
      </c>
      <c r="J8" s="55">
        <f>VLOOKUP($C8,'Bilaga 2b-24'!$B$5:$N$314,8,FALSE)</f>
        <v>1112.998833333334</v>
      </c>
      <c r="K8" s="55">
        <f>VLOOKUP($C8,'Bilaga 2b-24'!$B$5:$N$314,9,FALSE)</f>
        <v>1246.1688333333341</v>
      </c>
      <c r="L8" s="55">
        <f>VLOOKUP($C8,'Bilaga 2b-24'!$B$5:$N$314,12,FALSE)</f>
        <v>1693.3887732732744</v>
      </c>
      <c r="M8" s="55">
        <f>VLOOKUP($C8,'Bilaga 2b-24'!$B$5:$N$314,13,FALSE)</f>
        <v>1853.0230013987232</v>
      </c>
      <c r="N8" s="44"/>
      <c r="P8">
        <f t="shared" ref="P8:P32" si="0">RANK(M8,$M$7:$M$32,1)</f>
        <v>2</v>
      </c>
    </row>
    <row r="9" spans="1:28" x14ac:dyDescent="0.2">
      <c r="B9" s="44"/>
      <c r="C9" s="54" t="s">
        <v>33</v>
      </c>
      <c r="D9" s="55">
        <f>VLOOKUP($C9,'Bilaga 2b-24'!$B$5:$N$314,2,FALSE)</f>
        <v>113.58558558558565</v>
      </c>
      <c r="E9" s="55">
        <f>VLOOKUP($C9,'Bilaga 2b-24'!$B$5:$N$314,3,FALSE)</f>
        <v>101.06666353013783</v>
      </c>
      <c r="F9" s="55">
        <f>VLOOKUP($C9,'Bilaga 2b-24'!$B$5:$N$314,4,FALSE)</f>
        <v>264.49444444444458</v>
      </c>
      <c r="G9" s="55">
        <f>VLOOKUP($C9,'Bilaga 2b-24'!$B$5:$N$314,5,FALSE)</f>
        <v>296.32222222222236</v>
      </c>
      <c r="H9" s="55">
        <f>VLOOKUP($C9,'Bilaga 2b-24'!$B$5:$N$314,6,FALSE)</f>
        <v>280.46111111111128</v>
      </c>
      <c r="I9" s="55">
        <f>VLOOKUP($C9,'Bilaga 2b-24'!$B$5:$N$314,7,FALSE)</f>
        <v>232.98194444444459</v>
      </c>
      <c r="J9" s="55">
        <f>VLOOKUP($C9,'Bilaga 2b-24'!$B$5:$N$314,8,FALSE)</f>
        <v>1112.998833333334</v>
      </c>
      <c r="K9" s="55">
        <f>VLOOKUP($C9,'Bilaga 2b-24'!$B$5:$N$314,9,FALSE)</f>
        <v>1246.1688333333341</v>
      </c>
      <c r="L9" s="55">
        <f>VLOOKUP($C9,'Bilaga 2b-24'!$B$5:$N$314,12,FALSE)</f>
        <v>1771.5399744744755</v>
      </c>
      <c r="M9" s="55">
        <f>VLOOKUP($C9,'Bilaga 2b-24'!$B$5:$N$314,13,FALSE)</f>
        <v>1876.5396635301388</v>
      </c>
      <c r="N9" s="44"/>
      <c r="P9">
        <f t="shared" si="0"/>
        <v>3</v>
      </c>
    </row>
    <row r="10" spans="1:28" x14ac:dyDescent="0.2">
      <c r="B10" s="44"/>
      <c r="C10" s="54" t="s">
        <v>27</v>
      </c>
      <c r="D10" s="55">
        <f>VLOOKUP($C10,'Bilaga 2b-24'!$B$5:$N$314,2,FALSE)</f>
        <v>112.6044294294295</v>
      </c>
      <c r="E10" s="55">
        <f>VLOOKUP($C10,'Bilaga 2b-24'!$B$5:$N$314,3,FALSE)</f>
        <v>142.67777336968342</v>
      </c>
      <c r="F10" s="55">
        <f>VLOOKUP($C10,'Bilaga 2b-24'!$B$5:$N$314,4,FALSE)</f>
        <v>309.33333333333348</v>
      </c>
      <c r="G10" s="55">
        <f>VLOOKUP($C10,'Bilaga 2b-24'!$B$5:$N$314,5,FALSE)</f>
        <v>396.2222222222224</v>
      </c>
      <c r="H10" s="55">
        <f>VLOOKUP($C10,'Bilaga 2b-24'!$B$5:$N$314,6,FALSE)</f>
        <v>276.27194444444456</v>
      </c>
      <c r="I10" s="55">
        <f>VLOOKUP($C10,'Bilaga 2b-24'!$B$5:$N$314,7,FALSE)</f>
        <v>279.15805555555568</v>
      </c>
      <c r="J10" s="55">
        <f>VLOOKUP($C10,'Bilaga 2b-24'!$B$5:$N$314,8,FALSE)</f>
        <v>977.82377777777822</v>
      </c>
      <c r="K10" s="55">
        <f>VLOOKUP($C10,'Bilaga 2b-24'!$B$5:$N$314,9,FALSE)</f>
        <v>1071.6217777777783</v>
      </c>
      <c r="L10" s="55">
        <f>VLOOKUP($C10,'Bilaga 2b-24'!$B$5:$N$314,12,FALSE)</f>
        <v>1676.0334849849858</v>
      </c>
      <c r="M10" s="55">
        <f>VLOOKUP($C10,'Bilaga 2b-24'!$B$5:$N$314,13,FALSE)</f>
        <v>1889.6798289252399</v>
      </c>
      <c r="N10" s="44"/>
      <c r="P10">
        <f>RANK(M10,$M$7:$M$32,1)</f>
        <v>4</v>
      </c>
    </row>
    <row r="11" spans="1:28" x14ac:dyDescent="0.2">
      <c r="B11" s="44"/>
      <c r="C11" s="54" t="s">
        <v>29</v>
      </c>
      <c r="D11" s="55">
        <f>VLOOKUP($C11,'Bilaga 2b-24'!$B$5:$N$314,2,FALSE)</f>
        <v>124.84629629629637</v>
      </c>
      <c r="E11" s="55">
        <f>VLOOKUP($C11,'Bilaga 2b-24'!$B$5:$N$314,3,FALSE)</f>
        <v>130.91666963365341</v>
      </c>
      <c r="F11" s="55">
        <f>VLOOKUP($C11,'Bilaga 2b-24'!$B$5:$N$314,4,FALSE)</f>
        <v>393.08444444444467</v>
      </c>
      <c r="G11" s="55">
        <f>VLOOKUP($C11,'Bilaga 2b-24'!$B$5:$N$314,5,FALSE)</f>
        <v>468.16111111111132</v>
      </c>
      <c r="H11" s="55">
        <f>VLOOKUP($C11,'Bilaga 2b-24'!$B$5:$N$314,6,FALSE)</f>
        <v>169.28043292404368</v>
      </c>
      <c r="I11" s="55">
        <f>VLOOKUP($C11,'Bilaga 2b-24'!$B$5:$N$314,7,FALSE)</f>
        <v>166.96371527777788</v>
      </c>
      <c r="J11" s="55">
        <f>VLOOKUP($C11,'Bilaga 2b-24'!$B$5:$N$314,8,FALSE)</f>
        <v>1047.9149444444449</v>
      </c>
      <c r="K11" s="55">
        <f>VLOOKUP($C11,'Bilaga 2b-24'!$B$5:$N$314,9,FALSE)</f>
        <v>1140.0081111111117</v>
      </c>
      <c r="L11" s="55">
        <f>VLOOKUP($C11,'Bilaga 2b-24'!$B$5:$N$314,12,FALSE)</f>
        <v>1735.1261181092295</v>
      </c>
      <c r="M11" s="55">
        <f>VLOOKUP($C11,'Bilaga 2b-24'!$B$5:$N$314,13,FALSE)</f>
        <v>1906.0496071336545</v>
      </c>
      <c r="N11" s="44"/>
      <c r="P11">
        <f t="shared" si="0"/>
        <v>5</v>
      </c>
    </row>
    <row r="12" spans="1:28" x14ac:dyDescent="0.2">
      <c r="B12" s="44"/>
      <c r="C12" s="54" t="s">
        <v>19</v>
      </c>
      <c r="D12" s="55">
        <f>VLOOKUP($C12,'Bilaga 2b-24'!$B$5:$N$314,2,FALSE)</f>
        <v>125.05900900900906</v>
      </c>
      <c r="E12" s="55">
        <f>VLOOKUP($C12,'Bilaga 2b-24'!$B$5:$N$314,3,FALSE)</f>
        <v>120.9444444444445</v>
      </c>
      <c r="F12" s="55">
        <f>VLOOKUP($C12,'Bilaga 2b-24'!$B$5:$N$314,4,FALSE)</f>
        <v>271.32222222222236</v>
      </c>
      <c r="G12" s="55">
        <f>VLOOKUP($C12,'Bilaga 2b-24'!$B$5:$N$314,5,FALSE)</f>
        <v>271.32222222222236</v>
      </c>
      <c r="H12" s="55">
        <f>VLOOKUP($C12,'Bilaga 2b-24'!$B$5:$N$314,6,FALSE)</f>
        <v>274.94722222222236</v>
      </c>
      <c r="I12" s="55">
        <f>VLOOKUP($C12,'Bilaga 2b-24'!$B$5:$N$314,7,FALSE)</f>
        <v>307.51666666666682</v>
      </c>
      <c r="J12" s="55">
        <f>VLOOKUP($C12,'Bilaga 2b-24'!$B$5:$N$314,8,FALSE)</f>
        <v>1108.8493333333338</v>
      </c>
      <c r="K12" s="55">
        <f>VLOOKUP($C12,'Bilaga 2b-24'!$B$5:$N$314,9,FALSE)</f>
        <v>1229.4314444444449</v>
      </c>
      <c r="L12" s="55">
        <f>VLOOKUP($C12,'Bilaga 2b-24'!$B$5:$N$314,12,FALSE)</f>
        <v>1780.1777867867877</v>
      </c>
      <c r="M12" s="55">
        <f>VLOOKUP($C12,'Bilaga 2b-24'!$B$5:$N$314,13,FALSE)</f>
        <v>1929.2147777777784</v>
      </c>
      <c r="N12" s="44"/>
      <c r="P12">
        <f t="shared" si="0"/>
        <v>7</v>
      </c>
    </row>
    <row r="13" spans="1:28" x14ac:dyDescent="0.2">
      <c r="B13" s="44"/>
      <c r="C13" s="54" t="s">
        <v>24</v>
      </c>
      <c r="D13" s="55">
        <f>VLOOKUP($C13,'Bilaga 2b-24'!$B$5:$N$314,2,FALSE)</f>
        <v>116.65090090090094</v>
      </c>
      <c r="E13" s="55">
        <f>VLOOKUP($C13,'Bilaga 2b-24'!$B$5:$N$314,3,FALSE)</f>
        <v>135.86111068725617</v>
      </c>
      <c r="F13" s="55">
        <f>VLOOKUP($C13,'Bilaga 2b-24'!$B$5:$N$314,4,FALSE)</f>
        <v>419.90000000000015</v>
      </c>
      <c r="G13" s="55">
        <f>VLOOKUP($C13,'Bilaga 2b-24'!$B$5:$N$314,5,FALSE)</f>
        <v>482.88333333333361</v>
      </c>
      <c r="H13" s="55">
        <f>VLOOKUP($C13,'Bilaga 2b-24'!$B$5:$N$314,6,FALSE)</f>
        <v>169.28043292404368</v>
      </c>
      <c r="I13" s="55">
        <f>VLOOKUP($C13,'Bilaga 2b-24'!$B$5:$N$314,7,FALSE)</f>
        <v>166.96371527777791</v>
      </c>
      <c r="J13" s="55">
        <f>VLOOKUP($C13,'Bilaga 2b-24'!$B$5:$N$314,8,FALSE)</f>
        <v>1047.9149444444449</v>
      </c>
      <c r="K13" s="55">
        <f>VLOOKUP($C13,'Bilaga 2b-24'!$B$5:$N$314,9,FALSE)</f>
        <v>1140.0081111111117</v>
      </c>
      <c r="L13" s="55">
        <f>VLOOKUP($C13,'Bilaga 2b-24'!$B$5:$N$314,12,FALSE)</f>
        <v>1753.7462782693899</v>
      </c>
      <c r="M13" s="55">
        <f>VLOOKUP($C13,'Bilaga 2b-24'!$B$5:$N$314,13,FALSE)</f>
        <v>1925.7162704094796</v>
      </c>
      <c r="N13" s="44"/>
      <c r="P13">
        <f t="shared" si="0"/>
        <v>6</v>
      </c>
    </row>
    <row r="14" spans="1:28" x14ac:dyDescent="0.2">
      <c r="B14" s="44"/>
      <c r="C14" s="54" t="s">
        <v>18</v>
      </c>
      <c r="D14" s="55">
        <f>VLOOKUP($C14,'Bilaga 2b-24'!$B$5:$N$314,2,FALSE)</f>
        <v>125.05900900900906</v>
      </c>
      <c r="E14" s="55">
        <f>VLOOKUP($C14,'Bilaga 2b-24'!$B$5:$N$314,3,FALSE)</f>
        <v>120.9444444444445</v>
      </c>
      <c r="F14" s="55">
        <f>VLOOKUP($C14,'Bilaga 2b-24'!$B$5:$N$314,4,FALSE)</f>
        <v>240.03888888888901</v>
      </c>
      <c r="G14" s="55">
        <f>VLOOKUP($C14,'Bilaga 2b-24'!$B$5:$N$314,5,FALSE)</f>
        <v>300.06111666666681</v>
      </c>
      <c r="H14" s="55">
        <f>VLOOKUP($C14,'Bilaga 2b-24'!$B$5:$N$314,6,FALSE)</f>
        <v>274.94722222222236</v>
      </c>
      <c r="I14" s="55">
        <f>VLOOKUP($C14,'Bilaga 2b-24'!$B$5:$N$314,7,FALSE)</f>
        <v>307.51666666666682</v>
      </c>
      <c r="J14" s="55">
        <f>VLOOKUP($C14,'Bilaga 2b-24'!$B$5:$N$314,8,FALSE)</f>
        <v>1108.8493333333338</v>
      </c>
      <c r="K14" s="55">
        <f>VLOOKUP($C14,'Bilaga 2b-24'!$B$5:$N$314,9,FALSE)</f>
        <v>1229.4314444444449</v>
      </c>
      <c r="L14" s="55">
        <f>VLOOKUP($C14,'Bilaga 2b-24'!$B$5:$N$314,12,FALSE)</f>
        <v>1748.8944534534542</v>
      </c>
      <c r="M14" s="55">
        <f>VLOOKUP($C14,'Bilaga 2b-24'!$B$5:$N$314,13,FALSE)</f>
        <v>1957.9536722222228</v>
      </c>
      <c r="N14" s="44"/>
      <c r="P14">
        <f t="shared" si="0"/>
        <v>8</v>
      </c>
    </row>
    <row r="15" spans="1:28" x14ac:dyDescent="0.2">
      <c r="B15" s="44"/>
      <c r="C15" s="54" t="s">
        <v>25</v>
      </c>
      <c r="D15" s="55">
        <f>VLOOKUP($C15,'Bilaga 2b-24'!$B$5:$N$314,2,FALSE)</f>
        <v>86.487237237237295</v>
      </c>
      <c r="E15" s="55">
        <f>VLOOKUP($C15,'Bilaga 2b-24'!$B$5:$N$314,3,FALSE)</f>
        <v>93.199994828966155</v>
      </c>
      <c r="F15" s="55">
        <f>VLOOKUP($C15,'Bilaga 2b-24'!$B$5:$N$314,4,FALSE)</f>
        <v>313.63633333333348</v>
      </c>
      <c r="G15" s="55">
        <f>VLOOKUP($C15,'Bilaga 2b-24'!$B$5:$N$314,5,FALSE)</f>
        <v>388.95366666666695</v>
      </c>
      <c r="H15" s="55">
        <f>VLOOKUP($C15,'Bilaga 2b-24'!$B$5:$N$314,6,FALSE)</f>
        <v>280.46111111111128</v>
      </c>
      <c r="I15" s="55">
        <f>VLOOKUP($C15,'Bilaga 2b-24'!$B$5:$N$314,7,FALSE)</f>
        <v>232.98194444444459</v>
      </c>
      <c r="J15" s="55">
        <f>VLOOKUP($C15,'Bilaga 2b-24'!$B$5:$N$314,8,FALSE)</f>
        <v>1112.998833333334</v>
      </c>
      <c r="K15" s="55">
        <f>VLOOKUP($C15,'Bilaga 2b-24'!$B$5:$N$314,9,FALSE)</f>
        <v>1246.1688333333341</v>
      </c>
      <c r="L15" s="55">
        <f>VLOOKUP($C15,'Bilaga 2b-24'!$B$5:$N$314,12,FALSE)</f>
        <v>1793.583515015016</v>
      </c>
      <c r="M15" s="55">
        <f>VLOOKUP($C15,'Bilaga 2b-24'!$B$5:$N$314,13,FALSE)</f>
        <v>1961.3044392734118</v>
      </c>
      <c r="N15" s="44"/>
      <c r="P15">
        <f t="shared" si="0"/>
        <v>9</v>
      </c>
    </row>
    <row r="16" spans="1:28" x14ac:dyDescent="0.2">
      <c r="B16" s="44"/>
      <c r="C16" s="54" t="s">
        <v>26</v>
      </c>
      <c r="D16" s="55">
        <f>VLOOKUP($C16,'Bilaga 2b-24'!$B$5:$N$314,2,FALSE)</f>
        <v>110.70900900900904</v>
      </c>
      <c r="E16" s="55">
        <f>VLOOKUP($C16,'Bilaga 2b-24'!$B$5:$N$314,3,FALSE)</f>
        <v>141.08333587646507</v>
      </c>
      <c r="F16" s="55">
        <f>VLOOKUP($C16,'Bilaga 2b-24'!$B$5:$N$314,4,FALSE)</f>
        <v>246.10000000000014</v>
      </c>
      <c r="G16" s="55">
        <f>VLOOKUP($C16,'Bilaga 2b-24'!$B$5:$N$314,5,FALSE)</f>
        <v>401.80555555555583</v>
      </c>
      <c r="H16" s="55">
        <f>VLOOKUP($C16,'Bilaga 2b-24'!$B$5:$N$314,6,FALSE)</f>
        <v>295.99027777777786</v>
      </c>
      <c r="I16" s="55">
        <f>VLOOKUP($C16,'Bilaga 2b-24'!$B$5:$N$314,7,FALSE)</f>
        <v>331.16944444444465</v>
      </c>
      <c r="J16" s="55">
        <f>VLOOKUP($C16,'Bilaga 2b-24'!$B$5:$N$314,8,FALSE)</f>
        <v>1042.5323888888893</v>
      </c>
      <c r="K16" s="55">
        <f>VLOOKUP($C16,'Bilaga 2b-24'!$B$5:$N$314,9,FALSE)</f>
        <v>1105.1287222222229</v>
      </c>
      <c r="L16" s="55">
        <f>VLOOKUP($C16,'Bilaga 2b-24'!$B$5:$N$314,12,FALSE)</f>
        <v>1695.3316756756765</v>
      </c>
      <c r="M16" s="55">
        <f>VLOOKUP($C16,'Bilaga 2b-24'!$B$5:$N$314,13,FALSE)</f>
        <v>1979.1870580986886</v>
      </c>
      <c r="N16" s="44"/>
      <c r="P16">
        <f t="shared" si="0"/>
        <v>10</v>
      </c>
    </row>
    <row r="17" spans="2:16" x14ac:dyDescent="0.2">
      <c r="B17" s="44"/>
      <c r="C17" s="54" t="s">
        <v>31</v>
      </c>
      <c r="D17" s="55">
        <f>VLOOKUP($C17,'Bilaga 2b-24'!$B$5:$N$314,2,FALSE)</f>
        <v>144.85330330330336</v>
      </c>
      <c r="E17" s="55">
        <f>VLOOKUP($C17,'Bilaga 2b-24'!$B$5:$N$314,3,FALSE)</f>
        <v>147.23333782619895</v>
      </c>
      <c r="F17" s="55">
        <f>VLOOKUP($C17,'Bilaga 2b-24'!$B$5:$N$314,4,FALSE)</f>
        <v>344.7222222222224</v>
      </c>
      <c r="G17" s="55">
        <f>VLOOKUP($C17,'Bilaga 2b-24'!$B$5:$N$314,5,FALSE)</f>
        <v>423.26388888888908</v>
      </c>
      <c r="H17" s="55">
        <f>VLOOKUP($C17,'Bilaga 2b-24'!$B$5:$N$314,6,FALSE)</f>
        <v>274.94722222222236</v>
      </c>
      <c r="I17" s="55">
        <f>VLOOKUP($C17,'Bilaga 2b-24'!$B$5:$N$314,7,FALSE)</f>
        <v>307.51666666666682</v>
      </c>
      <c r="J17" s="55">
        <f>VLOOKUP($C17,'Bilaga 2b-24'!$B$5:$N$314,8,FALSE)</f>
        <v>1042.5323888888893</v>
      </c>
      <c r="K17" s="55">
        <f>VLOOKUP($C17,'Bilaga 2b-24'!$B$5:$N$314,9,FALSE)</f>
        <v>1105.1287222222229</v>
      </c>
      <c r="L17" s="55">
        <f>VLOOKUP($C17,'Bilaga 2b-24'!$B$5:$N$314,12,FALSE)</f>
        <v>1807.0551366366378</v>
      </c>
      <c r="M17" s="55">
        <f>VLOOKUP($C17,'Bilaga 2b-24'!$B$5:$N$314,13,FALSE)</f>
        <v>1983.1426156039777</v>
      </c>
      <c r="N17" s="44"/>
      <c r="P17">
        <f t="shared" si="0"/>
        <v>11</v>
      </c>
    </row>
    <row r="18" spans="2:16" x14ac:dyDescent="0.2">
      <c r="B18" s="44"/>
      <c r="C18" s="54" t="s">
        <v>36</v>
      </c>
      <c r="D18" s="55">
        <f>VLOOKUP($C18,'Bilaga 2b-24'!$B$5:$N$314,2,FALSE)</f>
        <v>126.97777777777786</v>
      </c>
      <c r="E18" s="55">
        <f>VLOOKUP($C18,'Bilaga 2b-24'!$B$5:$N$314,3,FALSE)</f>
        <v>133.86000527275951</v>
      </c>
      <c r="F18" s="55">
        <f>VLOOKUP($C18,'Bilaga 2b-24'!$B$5:$N$314,4,FALSE)</f>
        <v>309.55555555555571</v>
      </c>
      <c r="G18" s="55">
        <f>VLOOKUP($C18,'Bilaga 2b-24'!$B$5:$N$314,5,FALSE)</f>
        <v>339.7222222222224</v>
      </c>
      <c r="H18" s="55">
        <f>VLOOKUP($C18,'Bilaga 2b-24'!$B$5:$N$314,6,FALSE)</f>
        <v>274.94722222222236</v>
      </c>
      <c r="I18" s="55">
        <f>VLOOKUP($C18,'Bilaga 2b-24'!$B$5:$N$314,7,FALSE)</f>
        <v>307.51666666666682</v>
      </c>
      <c r="J18" s="55">
        <f>VLOOKUP($C18,'Bilaga 2b-24'!$B$5:$N$314,8,FALSE)</f>
        <v>1112.998833333334</v>
      </c>
      <c r="K18" s="55">
        <f>VLOOKUP($C18,'Bilaga 2b-24'!$B$5:$N$314,9,FALSE)</f>
        <v>1246.1688333333341</v>
      </c>
      <c r="L18" s="55">
        <f>VLOOKUP($C18,'Bilaga 2b-24'!$B$5:$N$314,12,FALSE)</f>
        <v>1824.4793888888898</v>
      </c>
      <c r="M18" s="55">
        <f>VLOOKUP($C18,'Bilaga 2b-24'!$B$5:$N$314,13,FALSE)</f>
        <v>2027.2677274949826</v>
      </c>
      <c r="N18" s="44"/>
      <c r="P18">
        <f t="shared" si="0"/>
        <v>12</v>
      </c>
    </row>
    <row r="19" spans="2:16" x14ac:dyDescent="0.2">
      <c r="B19" s="44"/>
      <c r="C19" s="54" t="s">
        <v>16</v>
      </c>
      <c r="D19" s="55">
        <f>VLOOKUP($C19,'Bilaga 2b-24'!$B$5:$N$314,2,FALSE)</f>
        <v>103.86936936936941</v>
      </c>
      <c r="E19" s="55">
        <f>VLOOKUP($C19,'Bilaga 2b-24'!$B$5:$N$314,3,FALSE)</f>
        <v>110.77778074476448</v>
      </c>
      <c r="F19" s="55">
        <f>VLOOKUP($C19,'Bilaga 2b-24'!$B$5:$N$314,4,FALSE)</f>
        <v>338.2222222222224</v>
      </c>
      <c r="G19" s="55">
        <f>VLOOKUP($C19,'Bilaga 2b-24'!$B$5:$N$314,5,FALSE)</f>
        <v>406.777777777778</v>
      </c>
      <c r="H19" s="55">
        <f>VLOOKUP($C19,'Bilaga 2b-24'!$B$5:$N$314,6,FALSE)</f>
        <v>295.99027777777786</v>
      </c>
      <c r="I19" s="55">
        <f>VLOOKUP($C19,'Bilaga 2b-24'!$B$5:$N$314,7,FALSE)</f>
        <v>331.16944444444465</v>
      </c>
      <c r="J19" s="55">
        <f>VLOOKUP($C19,'Bilaga 2b-24'!$B$5:$N$314,8,FALSE)</f>
        <v>1157.4638888888896</v>
      </c>
      <c r="K19" s="55">
        <f>VLOOKUP($C19,'Bilaga 2b-24'!$B$5:$N$314,9,FALSE)</f>
        <v>1192.1502777777782</v>
      </c>
      <c r="L19" s="55">
        <f>VLOOKUP($C19,'Bilaga 2b-24'!$B$5:$N$314,12,FALSE)</f>
        <v>1895.5457582582594</v>
      </c>
      <c r="M19" s="55">
        <f>VLOOKUP($C19,'Bilaga 2b-24'!$B$5:$N$314,13,FALSE)</f>
        <v>2040.8752807447654</v>
      </c>
      <c r="N19" s="44"/>
      <c r="P19">
        <f t="shared" si="0"/>
        <v>13</v>
      </c>
    </row>
    <row r="20" spans="2:16" x14ac:dyDescent="0.2">
      <c r="B20" s="44"/>
      <c r="C20" s="54" t="s">
        <v>20</v>
      </c>
      <c r="D20" s="55">
        <f>VLOOKUP($C20,'Bilaga 2b-24'!$B$5:$N$314,2,FALSE)</f>
        <v>125.05900900900906</v>
      </c>
      <c r="E20" s="55">
        <f>VLOOKUP($C20,'Bilaga 2b-24'!$B$5:$N$314,3,FALSE)</f>
        <v>120.9444444444445</v>
      </c>
      <c r="F20" s="55">
        <f>VLOOKUP($C20,'Bilaga 2b-24'!$B$5:$N$314,4,FALSE)</f>
        <v>363.33333333333354</v>
      </c>
      <c r="G20" s="55">
        <f>VLOOKUP($C20,'Bilaga 2b-24'!$B$5:$N$314,5,FALSE)</f>
        <v>410.44444444444463</v>
      </c>
      <c r="H20" s="55">
        <f>VLOOKUP($C20,'Bilaga 2b-24'!$B$5:$N$314,6,FALSE)</f>
        <v>274.94722222222236</v>
      </c>
      <c r="I20" s="55">
        <f>VLOOKUP($C20,'Bilaga 2b-24'!$B$5:$N$314,7,FALSE)</f>
        <v>307.51666666666682</v>
      </c>
      <c r="J20" s="55">
        <f>VLOOKUP($C20,'Bilaga 2b-24'!$B$5:$N$314,8,FALSE)</f>
        <v>1108.8493333333338</v>
      </c>
      <c r="K20" s="55">
        <f>VLOOKUP($C20,'Bilaga 2b-24'!$B$5:$N$314,9,FALSE)</f>
        <v>1229.4314444444449</v>
      </c>
      <c r="L20" s="55">
        <f>VLOOKUP($C20,'Bilaga 2b-24'!$B$5:$N$314,12,FALSE)</f>
        <v>1872.1888978978989</v>
      </c>
      <c r="M20" s="55">
        <f>VLOOKUP($C20,'Bilaga 2b-24'!$B$5:$N$314,13,FALSE)</f>
        <v>2068.3370000000009</v>
      </c>
      <c r="N20" s="44"/>
      <c r="P20">
        <f t="shared" si="0"/>
        <v>14</v>
      </c>
    </row>
    <row r="21" spans="2:16" x14ac:dyDescent="0.2">
      <c r="B21" s="44"/>
      <c r="C21" s="56" t="s">
        <v>12</v>
      </c>
      <c r="D21" s="55">
        <f>VLOOKUP($C21,'Bilaga 2b-24'!$B$5:$N$314,2,FALSE)</f>
        <v>93.714714714714759</v>
      </c>
      <c r="E21" s="55">
        <f>VLOOKUP($C21,'Bilaga 2b-24'!$B$5:$N$314,3,FALSE)</f>
        <v>149.11111195882174</v>
      </c>
      <c r="F21" s="55">
        <f>VLOOKUP($C21,'Bilaga 2b-24'!$B$5:$N$314,4,FALSE)</f>
        <v>317.14222222222236</v>
      </c>
      <c r="G21" s="55">
        <f>VLOOKUP($C21,'Bilaga 2b-24'!$B$5:$N$314,5,FALSE)</f>
        <v>365.14966666666686</v>
      </c>
      <c r="H21" s="55">
        <f>VLOOKUP($C21,'Bilaga 2b-24'!$B$5:$N$314,6,FALSE)</f>
        <v>295.99027777777786</v>
      </c>
      <c r="I21" s="55">
        <f>VLOOKUP($C21,'Bilaga 2b-24'!$B$5:$N$314,7,FALSE)</f>
        <v>331.16944444444465</v>
      </c>
      <c r="J21" s="55">
        <f>VLOOKUP($C21,'Bilaga 2b-24'!$B$5:$N$314,8,FALSE)</f>
        <v>1112.998833333334</v>
      </c>
      <c r="K21" s="55">
        <f>VLOOKUP($C21,'Bilaga 2b-24'!$B$5:$N$314,9,FALSE)</f>
        <v>1246.1688333333341</v>
      </c>
      <c r="L21" s="55">
        <f>VLOOKUP($C21,'Bilaga 2b-24'!$B$5:$N$314,12,FALSE)</f>
        <v>1819.8460480480489</v>
      </c>
      <c r="M21" s="55">
        <f>VLOOKUP($C21,'Bilaga 2b-24'!$B$5:$N$314,13,FALSE)</f>
        <v>2091.5990564032672</v>
      </c>
      <c r="N21" s="44"/>
      <c r="P21">
        <f t="shared" si="0"/>
        <v>15</v>
      </c>
    </row>
    <row r="22" spans="2:16" x14ac:dyDescent="0.2">
      <c r="B22" s="44"/>
      <c r="C22" s="54" t="s">
        <v>23</v>
      </c>
      <c r="D22" s="55">
        <f>VLOOKUP($C22,'Bilaga 2b-24'!$B$5:$N$314,2,FALSE)</f>
        <v>130.22801231310473</v>
      </c>
      <c r="E22" s="55">
        <f>VLOOKUP($C22,'Bilaga 2b-24'!$B$5:$N$314,3,FALSE)</f>
        <v>131.25000000000006</v>
      </c>
      <c r="F22" s="55">
        <f>VLOOKUP($C22,'Bilaga 2b-24'!$B$5:$N$314,4,FALSE)</f>
        <v>387.09444444444466</v>
      </c>
      <c r="G22" s="55">
        <f>VLOOKUP($C22,'Bilaga 2b-24'!$B$5:$N$314,5,FALSE)</f>
        <v>448.55555555555571</v>
      </c>
      <c r="H22" s="55">
        <f>VLOOKUP($C22,'Bilaga 2b-24'!$B$5:$N$314,6,FALSE)</f>
        <v>295.99027777777786</v>
      </c>
      <c r="I22" s="55">
        <f>VLOOKUP($C22,'Bilaga 2b-24'!$B$5:$N$314,7,FALSE)</f>
        <v>331.16944444444465</v>
      </c>
      <c r="J22" s="55">
        <f>VLOOKUP($C22,'Bilaga 2b-24'!$B$5:$N$314,8,FALSE)</f>
        <v>1157.4638888888896</v>
      </c>
      <c r="K22" s="55">
        <f>VLOOKUP($C22,'Bilaga 2b-24'!$B$5:$N$314,9,FALSE)</f>
        <v>1192.1502777777782</v>
      </c>
      <c r="L22" s="55">
        <f>VLOOKUP($C22,'Bilaga 2b-24'!$B$5:$N$314,12,FALSE)</f>
        <v>1970.776623424217</v>
      </c>
      <c r="M22" s="55">
        <f>VLOOKUP($C22,'Bilaga 2b-24'!$B$5:$N$314,13,FALSE)</f>
        <v>2103.1252777777786</v>
      </c>
      <c r="N22" s="44"/>
      <c r="P22">
        <f t="shared" si="0"/>
        <v>16</v>
      </c>
    </row>
    <row r="23" spans="2:16" x14ac:dyDescent="0.2">
      <c r="B23" s="44"/>
      <c r="C23" s="54" t="s">
        <v>13</v>
      </c>
      <c r="D23" s="55">
        <f>VLOOKUP($C23,'Bilaga 2b-24'!$B$5:$N$314,2,FALSE)</f>
        <v>107.19369369369376</v>
      </c>
      <c r="E23" s="55">
        <f>VLOOKUP($C23,'Bilaga 2b-24'!$B$5:$N$314,3,FALSE)</f>
        <v>132.47778150770395</v>
      </c>
      <c r="F23" s="55">
        <f>VLOOKUP($C23,'Bilaga 2b-24'!$B$5:$N$314,4,FALSE)</f>
        <v>484.00000000000028</v>
      </c>
      <c r="G23" s="55">
        <f>VLOOKUP($C23,'Bilaga 2b-24'!$B$5:$N$314,5,FALSE)</f>
        <v>631.96666666666704</v>
      </c>
      <c r="H23" s="55">
        <f>VLOOKUP($C23,'Bilaga 2b-24'!$B$5:$N$314,6,FALSE)</f>
        <v>280.46111111111128</v>
      </c>
      <c r="I23" s="55">
        <f>VLOOKUP($C23,'Bilaga 2b-24'!$B$5:$N$314,7,FALSE)</f>
        <v>232.98194444444459</v>
      </c>
      <c r="J23" s="55">
        <f>VLOOKUP($C23,'Bilaga 2b-24'!$B$5:$N$314,8,FALSE)</f>
        <v>1152.3279444444449</v>
      </c>
      <c r="K23" s="55">
        <f>VLOOKUP($C23,'Bilaga 2b-24'!$B$5:$N$314,9,FALSE)</f>
        <v>1186.8642222222229</v>
      </c>
      <c r="L23" s="55">
        <f>VLOOKUP($C23,'Bilaga 2b-24'!$B$5:$N$314,12,FALSE)</f>
        <v>2023.9827492492502</v>
      </c>
      <c r="M23" s="55">
        <f>VLOOKUP($C23,'Bilaga 2b-24'!$B$5:$N$314,13,FALSE)</f>
        <v>2184.2906148410389</v>
      </c>
      <c r="N23" s="44"/>
      <c r="P23">
        <f t="shared" si="0"/>
        <v>17</v>
      </c>
    </row>
    <row r="24" spans="2:16" x14ac:dyDescent="0.2">
      <c r="B24" s="44"/>
      <c r="C24" s="54" t="s">
        <v>22</v>
      </c>
      <c r="D24" s="55">
        <f>VLOOKUP($C24,'Bilaga 2b-24'!$B$5:$N$314,2,FALSE)</f>
        <v>107.65533980582531</v>
      </c>
      <c r="E24" s="55">
        <f>VLOOKUP($C24,'Bilaga 2b-24'!$B$5:$N$314,3,FALSE)</f>
        <v>100.59444639417838</v>
      </c>
      <c r="F24" s="55">
        <f>VLOOKUP($C24,'Bilaga 2b-24'!$B$5:$N$314,4,FALSE)</f>
        <v>503.42222222222244</v>
      </c>
      <c r="G24" s="55">
        <f>VLOOKUP($C24,'Bilaga 2b-24'!$B$5:$N$314,5,FALSE)</f>
        <v>614.53333333333364</v>
      </c>
      <c r="H24" s="55">
        <f>VLOOKUP($C24,'Bilaga 2b-24'!$B$5:$N$314,6,FALSE)</f>
        <v>274.94722222222236</v>
      </c>
      <c r="I24" s="55">
        <f>VLOOKUP($C24,'Bilaga 2b-24'!$B$5:$N$314,7,FALSE)</f>
        <v>307.51666666666682</v>
      </c>
      <c r="J24" s="55">
        <f>VLOOKUP($C24,'Bilaga 2b-24'!$B$5:$N$314,8,FALSE)</f>
        <v>1046.0171111111115</v>
      </c>
      <c r="K24" s="55">
        <f>VLOOKUP($C24,'Bilaga 2b-24'!$B$5:$N$314,9,FALSE)</f>
        <v>1223.341222222223</v>
      </c>
      <c r="L24" s="55">
        <f>VLOOKUP($C24,'Bilaga 2b-24'!$B$5:$N$314,12,FALSE)</f>
        <v>1932.0418953613819</v>
      </c>
      <c r="M24" s="55">
        <f>VLOOKUP($C24,'Bilaga 2b-24'!$B$5:$N$314,13,FALSE)</f>
        <v>2245.9856686164017</v>
      </c>
      <c r="N24" s="44"/>
      <c r="P24">
        <f t="shared" si="0"/>
        <v>18</v>
      </c>
    </row>
    <row r="25" spans="2:16" x14ac:dyDescent="0.2">
      <c r="B25" s="44"/>
      <c r="C25" s="54" t="s">
        <v>21</v>
      </c>
      <c r="D25" s="55">
        <f>VLOOKUP($C25,'Bilaga 2b-24'!$B$5:$N$314,2,FALSE)</f>
        <v>125.05900900900906</v>
      </c>
      <c r="E25" s="55">
        <f>VLOOKUP($C25,'Bilaga 2b-24'!$B$5:$N$314,3,FALSE)</f>
        <v>120.9444444444445</v>
      </c>
      <c r="F25" s="55">
        <f>VLOOKUP($C25,'Bilaga 2b-24'!$B$5:$N$314,4,FALSE)</f>
        <v>512.54861111111143</v>
      </c>
      <c r="G25" s="55">
        <f>VLOOKUP($C25,'Bilaga 2b-24'!$B$5:$N$314,5,FALSE)</f>
        <v>625.21666666666704</v>
      </c>
      <c r="H25" s="55">
        <f>VLOOKUP($C25,'Bilaga 2b-24'!$B$5:$N$314,6,FALSE)</f>
        <v>274.94722222222236</v>
      </c>
      <c r="I25" s="55">
        <f>VLOOKUP($C25,'Bilaga 2b-24'!$B$5:$N$314,7,FALSE)</f>
        <v>307.51666666666682</v>
      </c>
      <c r="J25" s="55">
        <f>VLOOKUP($C25,'Bilaga 2b-24'!$B$5:$N$314,8,FALSE)</f>
        <v>1046.0171111111115</v>
      </c>
      <c r="K25" s="55">
        <f>VLOOKUP($C25,'Bilaga 2b-24'!$B$5:$N$314,9,FALSE)</f>
        <v>1223.341222222223</v>
      </c>
      <c r="L25" s="55">
        <f>VLOOKUP($C25,'Bilaga 2b-24'!$B$5:$N$314,12,FALSE)</f>
        <v>1958.5719534534544</v>
      </c>
      <c r="M25" s="55">
        <f>VLOOKUP($C25,'Bilaga 2b-24'!$B$5:$N$314,13,FALSE)</f>
        <v>2277.0190000000011</v>
      </c>
      <c r="N25" s="44"/>
      <c r="P25">
        <f t="shared" si="0"/>
        <v>19</v>
      </c>
    </row>
    <row r="26" spans="2:16" x14ac:dyDescent="0.2">
      <c r="B26" s="44"/>
      <c r="C26" s="54" t="s">
        <v>604</v>
      </c>
      <c r="D26" s="55">
        <f>VLOOKUP($C26,'Bilaga 2b-24'!$B$5:$N$314,2,FALSE)</f>
        <v>167.53003003003013</v>
      </c>
      <c r="E26" s="55">
        <f>VLOOKUP($C26,'Bilaga 2b-24'!$B$5:$N$314,3,FALSE)</f>
        <v>151.33888888888896</v>
      </c>
      <c r="F26" s="55">
        <f>VLOOKUP($C26,'Bilaga 2b-24'!$B$5:$N$314,4,FALSE)</f>
        <v>526.87222222222249</v>
      </c>
      <c r="G26" s="55">
        <f>VLOOKUP($C26,'Bilaga 2b-24'!$B$5:$N$314,5,FALSE)</f>
        <v>648.00555555555593</v>
      </c>
      <c r="H26" s="55">
        <f>VLOOKUP($C26,'Bilaga 2b-24'!$B$5:$N$314,6,FALSE)</f>
        <v>280.46111111111128</v>
      </c>
      <c r="I26" s="55">
        <f>VLOOKUP($C26,'Bilaga 2b-24'!$B$5:$N$314,7,FALSE)</f>
        <v>232.98194444444459</v>
      </c>
      <c r="J26" s="55">
        <f>VLOOKUP($C26,'Bilaga 2b-24'!$B$5:$N$314,8,FALSE)</f>
        <v>1130.7638888888894</v>
      </c>
      <c r="K26" s="55">
        <f>VLOOKUP($C26,'Bilaga 2b-24'!$B$5:$N$314,9,FALSE)</f>
        <v>1356.9166666666672</v>
      </c>
      <c r="L26" s="55">
        <f>VLOOKUP($C26,'Bilaga 2b-24'!$B$5:$N$314,12,FALSE)</f>
        <v>2105.6272522522531</v>
      </c>
      <c r="M26" s="55">
        <f>VLOOKUP($C26,'Bilaga 2b-24'!$B$5:$N$314,13,FALSE)</f>
        <v>2389.243055555557</v>
      </c>
      <c r="N26" s="44"/>
      <c r="P26">
        <f t="shared" si="0"/>
        <v>20</v>
      </c>
    </row>
    <row r="27" spans="2:16" x14ac:dyDescent="0.2">
      <c r="B27" s="44"/>
      <c r="C27" s="54" t="s">
        <v>30</v>
      </c>
      <c r="D27" s="55">
        <f>VLOOKUP($C27,'Bilaga 2b-24'!$B$5:$N$314,2,FALSE)</f>
        <v>100.56201201201206</v>
      </c>
      <c r="E27" s="55">
        <f>VLOOKUP($C27,'Bilaga 2b-24'!$B$5:$N$314,3,FALSE)</f>
        <v>80.283334520127823</v>
      </c>
      <c r="F27" s="55">
        <f>VLOOKUP($C27,'Bilaga 2b-24'!$B$5:$N$314,4,FALSE)</f>
        <v>612.5833333333336</v>
      </c>
      <c r="G27" s="55">
        <f>VLOOKUP($C27,'Bilaga 2b-24'!$B$5:$N$314,5,FALSE)</f>
        <v>753.47777777777821</v>
      </c>
      <c r="H27" s="55">
        <f>VLOOKUP($C27,'Bilaga 2b-24'!$B$5:$N$314,6,FALSE)</f>
        <v>291.28987500000022</v>
      </c>
      <c r="I27" s="55">
        <f>VLOOKUP($C27,'Bilaga 2b-24'!$B$5:$N$314,7,FALSE)</f>
        <v>317.81889756944457</v>
      </c>
      <c r="J27" s="55">
        <f>VLOOKUP($C27,'Bilaga 2b-24'!$B$5:$N$314,8,FALSE)</f>
        <v>1112.998833333334</v>
      </c>
      <c r="K27" s="55">
        <f>VLOOKUP($C27,'Bilaga 2b-24'!$B$5:$N$314,9,FALSE)</f>
        <v>1246.1688333333341</v>
      </c>
      <c r="L27" s="55">
        <f>VLOOKUP($C27,'Bilaga 2b-24'!$B$5:$N$314,12,FALSE)</f>
        <v>2117.4340536786799</v>
      </c>
      <c r="M27" s="55">
        <f>VLOOKUP($C27,'Bilaga 2b-24'!$B$5:$N$314,13,FALSE)</f>
        <v>2397.7488432006844</v>
      </c>
      <c r="N27" s="44"/>
      <c r="P27">
        <f t="shared" si="0"/>
        <v>21</v>
      </c>
    </row>
    <row r="28" spans="2:16" x14ac:dyDescent="0.2">
      <c r="B28" s="44"/>
      <c r="C28" s="54" t="s">
        <v>15</v>
      </c>
      <c r="D28" s="55">
        <f>VLOOKUP($C28,'Bilaga 2b-24'!$B$5:$N$314,2,FALSE)</f>
        <v>156.77072072072079</v>
      </c>
      <c r="E28" s="55">
        <f>VLOOKUP($C28,'Bilaga 2b-24'!$B$5:$N$314,3,FALSE)</f>
        <v>167.14444690280507</v>
      </c>
      <c r="F28" s="55">
        <f>VLOOKUP($C28,'Bilaga 2b-24'!$B$5:$N$314,4,FALSE)</f>
        <v>621.62222222222249</v>
      </c>
      <c r="G28" s="55">
        <f>VLOOKUP($C28,'Bilaga 2b-24'!$B$5:$N$314,5,FALSE)</f>
        <v>746.15555555555591</v>
      </c>
      <c r="H28" s="55">
        <f>VLOOKUP($C28,'Bilaga 2b-24'!$B$5:$N$314,6,FALSE)</f>
        <v>274.94722222222236</v>
      </c>
      <c r="I28" s="55">
        <f>VLOOKUP($C28,'Bilaga 2b-24'!$B$5:$N$314,7,FALSE)</f>
        <v>307.51666666666682</v>
      </c>
      <c r="J28" s="55">
        <f>VLOOKUP($C28,'Bilaga 2b-24'!$B$5:$N$314,8,FALSE)</f>
        <v>1038.0505000000005</v>
      </c>
      <c r="K28" s="55">
        <f>VLOOKUP($C28,'Bilaga 2b-24'!$B$5:$N$314,9,FALSE)</f>
        <v>1212.1901111111117</v>
      </c>
      <c r="L28" s="55">
        <f>VLOOKUP($C28,'Bilaga 2b-24'!$B$5:$N$314,12,FALSE)</f>
        <v>2091.390665165166</v>
      </c>
      <c r="M28" s="55">
        <f>VLOOKUP($C28,'Bilaga 2b-24'!$B$5:$N$314,13,FALSE)</f>
        <v>2433.0067802361395</v>
      </c>
      <c r="N28" s="44"/>
      <c r="P28">
        <f t="shared" si="0"/>
        <v>22</v>
      </c>
    </row>
    <row r="29" spans="2:16" x14ac:dyDescent="0.2">
      <c r="B29" s="44"/>
      <c r="C29" s="54" t="s">
        <v>37</v>
      </c>
      <c r="D29" s="55">
        <f>VLOOKUP($C29,'Bilaga 2b-24'!$B$5:$N$314,2,FALSE)</f>
        <v>125.05900900900906</v>
      </c>
      <c r="E29" s="55">
        <f>VLOOKUP($C29,'Bilaga 2b-24'!$B$5:$N$314,3,FALSE)</f>
        <v>120.9444444444445</v>
      </c>
      <c r="F29" s="55">
        <f>VLOOKUP($C29,'Bilaga 2b-24'!$B$5:$N$314,4,FALSE)</f>
        <v>634.7277777777781</v>
      </c>
      <c r="G29" s="55">
        <f>VLOOKUP($C29,'Bilaga 2b-24'!$B$5:$N$314,5,FALSE)</f>
        <v>692.13333333333367</v>
      </c>
      <c r="H29" s="55">
        <f>VLOOKUP($C29,'Bilaga 2b-24'!$B$5:$N$314,6,FALSE)</f>
        <v>280.46111111111128</v>
      </c>
      <c r="I29" s="55">
        <f>VLOOKUP($C29,'Bilaga 2b-24'!$B$5:$N$314,7,FALSE)</f>
        <v>232.98194444444459</v>
      </c>
      <c r="J29" s="55">
        <f>VLOOKUP($C29,'Bilaga 2b-24'!$B$5:$N$314,8,FALSE)</f>
        <v>1145.1547777777785</v>
      </c>
      <c r="K29" s="55">
        <f>VLOOKUP($C29,'Bilaga 2b-24'!$B$5:$N$314,9,FALSE)</f>
        <v>1443.5327777777784</v>
      </c>
      <c r="L29" s="55">
        <f>VLOOKUP($C29,'Bilaga 2b-24'!$B$5:$N$314,12,FALSE)</f>
        <v>2185.4026756756771</v>
      </c>
      <c r="M29" s="55">
        <f>VLOOKUP($C29,'Bilaga 2b-24'!$B$5:$N$314,13,FALSE)</f>
        <v>2489.5925000000011</v>
      </c>
      <c r="N29" s="44"/>
      <c r="P29">
        <f t="shared" si="0"/>
        <v>23</v>
      </c>
    </row>
    <row r="30" spans="2:16" x14ac:dyDescent="0.2">
      <c r="B30" s="44"/>
      <c r="C30" s="54" t="s">
        <v>35</v>
      </c>
      <c r="D30" s="55">
        <f>VLOOKUP($C30,'Bilaga 2b-24'!$B$5:$N$314,2,FALSE)</f>
        <v>86.342342342342377</v>
      </c>
      <c r="E30" s="55">
        <f>VLOOKUP($C30,'Bilaga 2b-24'!$B$5:$N$314,3,FALSE)</f>
        <v>114.16666242811395</v>
      </c>
      <c r="F30" s="55">
        <f>VLOOKUP($C30,'Bilaga 2b-24'!$B$5:$N$314,4,FALSE)</f>
        <v>797.12500000000034</v>
      </c>
      <c r="G30" s="55">
        <f>VLOOKUP($C30,'Bilaga 2b-24'!$B$5:$N$314,5,FALSE)</f>
        <v>1036.2430555555561</v>
      </c>
      <c r="H30" s="55">
        <f>VLOOKUP($C30,'Bilaga 2b-24'!$B$5:$N$314,6,FALSE)</f>
        <v>211.21111111111122</v>
      </c>
      <c r="I30" s="55">
        <f>VLOOKUP($C30,'Bilaga 2b-24'!$B$5:$N$314,7,FALSE)</f>
        <v>244.12777777777788</v>
      </c>
      <c r="J30" s="55">
        <f>VLOOKUP($C30,'Bilaga 2b-24'!$B$5:$N$314,8,FALSE)</f>
        <v>940.41394444444506</v>
      </c>
      <c r="K30" s="55">
        <f>VLOOKUP($C30,'Bilaga 2b-24'!$B$5:$N$314,9,FALSE)</f>
        <v>1165.0016111111115</v>
      </c>
      <c r="L30" s="55">
        <f>VLOOKUP($C30,'Bilaga 2b-24'!$B$5:$N$314,12,FALSE)</f>
        <v>2035.092397897899</v>
      </c>
      <c r="M30" s="55">
        <f>VLOOKUP($C30,'Bilaga 2b-24'!$B$5:$N$314,13,FALSE)</f>
        <v>2559.5391068725594</v>
      </c>
      <c r="N30" s="44"/>
      <c r="P30">
        <f t="shared" si="0"/>
        <v>24</v>
      </c>
    </row>
    <row r="31" spans="2:16" x14ac:dyDescent="0.2">
      <c r="B31" s="44"/>
      <c r="C31" s="54" t="s">
        <v>14</v>
      </c>
      <c r="D31" s="55">
        <f>VLOOKUP($C31,'Bilaga 2b-24'!$B$5:$N$314,2,FALSE)</f>
        <v>131.68423423423431</v>
      </c>
      <c r="E31" s="55">
        <f>VLOOKUP($C31,'Bilaga 2b-24'!$B$5:$N$314,3,FALSE)</f>
        <v>147.22222222222231</v>
      </c>
      <c r="F31" s="55">
        <f>VLOOKUP($C31,'Bilaga 2b-24'!$B$5:$N$314,4,FALSE)</f>
        <v>682.6222222222226</v>
      </c>
      <c r="G31" s="55">
        <f>VLOOKUP($C31,'Bilaga 2b-24'!$B$5:$N$314,5,FALSE)</f>
        <v>884.07777777777812</v>
      </c>
      <c r="H31" s="55">
        <f>VLOOKUP($C31,'Bilaga 2b-24'!$B$5:$N$314,6,FALSE)</f>
        <v>295.99027777777786</v>
      </c>
      <c r="I31" s="55">
        <f>VLOOKUP($C31,'Bilaga 2b-24'!$B$5:$N$314,7,FALSE)</f>
        <v>331.16944444444465</v>
      </c>
      <c r="J31" s="55">
        <f>VLOOKUP($C31,'Bilaga 2b-24'!$B$5:$N$314,8,FALSE)</f>
        <v>1173.6544444444448</v>
      </c>
      <c r="K31" s="55">
        <f>VLOOKUP($C31,'Bilaga 2b-24'!$B$5:$N$314,9,FALSE)</f>
        <v>1208.8340555555562</v>
      </c>
      <c r="L31" s="55">
        <f>VLOOKUP($C31,'Bilaga 2b-24'!$B$5:$N$314,12,FALSE)</f>
        <v>2283.9511786786798</v>
      </c>
      <c r="M31" s="55">
        <f>VLOOKUP($C31,'Bilaga 2b-24'!$B$5:$N$314,13,FALSE)</f>
        <v>2571.3035000000013</v>
      </c>
      <c r="N31" s="44"/>
      <c r="P31">
        <f t="shared" si="0"/>
        <v>25</v>
      </c>
    </row>
    <row r="32" spans="2:16" ht="13.5" thickBot="1" x14ac:dyDescent="0.25">
      <c r="B32" s="44"/>
      <c r="C32" s="57" t="s">
        <v>34</v>
      </c>
      <c r="D32" s="58">
        <f>VLOOKUP($C32,'Bilaga 2b-24'!$B$5:$N$314,2,FALSE)</f>
        <v>160.20450450450457</v>
      </c>
      <c r="E32" s="58">
        <f>VLOOKUP($C32,'Bilaga 2b-24'!$B$5:$N$314,3,FALSE)</f>
        <v>189.30555979410846</v>
      </c>
      <c r="F32" s="58">
        <f>VLOOKUP($C32,'Bilaga 2b-24'!$B$5:$N$314,4,FALSE)</f>
        <v>718.47222222222251</v>
      </c>
      <c r="G32" s="58">
        <f>VLOOKUP($C32,'Bilaga 2b-24'!$B$5:$N$314,5,FALSE)</f>
        <v>1001.0000000000006</v>
      </c>
      <c r="H32" s="58">
        <f>VLOOKUP($C32,'Bilaga 2b-24'!$B$5:$N$314,6,FALSE)</f>
        <v>295.99027777777786</v>
      </c>
      <c r="I32" s="58">
        <f>VLOOKUP($C32,'Bilaga 2b-24'!$B$5:$N$314,7,FALSE)</f>
        <v>331.16944444444465</v>
      </c>
      <c r="J32" s="58">
        <f>VLOOKUP($C32,'Bilaga 2b-24'!$B$5:$N$314,8,FALSE)</f>
        <v>1145.7981111111114</v>
      </c>
      <c r="K32" s="58">
        <f>VLOOKUP($C32,'Bilaga 2b-24'!$B$5:$N$314,9,FALSE)</f>
        <v>1434.5046666666676</v>
      </c>
      <c r="L32" s="58">
        <f>VLOOKUP($C32,'Bilaga 2b-24'!$B$5:$N$314,12,FALSE)</f>
        <v>2320.4651156156165</v>
      </c>
      <c r="M32" s="58">
        <f>VLOOKUP($C32,'Bilaga 2b-24'!$B$5:$N$314,13,FALSE)</f>
        <v>2955.9796709052207</v>
      </c>
      <c r="N32" s="44"/>
      <c r="P32">
        <f t="shared" si="0"/>
        <v>26</v>
      </c>
    </row>
    <row r="33" spans="1:16" ht="18.75" customHeight="1" thickTop="1" x14ac:dyDescent="0.2">
      <c r="B33" s="44"/>
      <c r="C33" s="59" t="s">
        <v>605</v>
      </c>
      <c r="D33" s="60">
        <f>SUM(D7:D32)/COUNTIF(D7:D32,"&gt;0")</f>
        <v>118.4003809104032</v>
      </c>
      <c r="E33" s="60">
        <f t="shared" ref="E33:M33" si="1">SUM(E7:E32)/COUNTIF(E7:E32,"&gt;0")</f>
        <v>127.34504345461856</v>
      </c>
      <c r="F33" s="60">
        <f t="shared" si="1"/>
        <v>423.44430341880366</v>
      </c>
      <c r="G33" s="60">
        <f t="shared" si="1"/>
        <v>521.86845106837632</v>
      </c>
      <c r="H33" s="60">
        <f t="shared" si="1"/>
        <v>271.17565883603771</v>
      </c>
      <c r="I33" s="60">
        <f t="shared" si="1"/>
        <v>281.83040364583348</v>
      </c>
      <c r="J33" s="60">
        <f t="shared" si="1"/>
        <v>1089.9583632478639</v>
      </c>
      <c r="K33" s="60">
        <f t="shared" si="1"/>
        <v>1218.1214850427355</v>
      </c>
      <c r="L33" s="60">
        <f t="shared" si="1"/>
        <v>1902.9787064131085</v>
      </c>
      <c r="M33" s="60">
        <f t="shared" si="1"/>
        <v>2149.1653832115635</v>
      </c>
      <c r="N33" s="44"/>
      <c r="P33" s="19">
        <f>+M33/L33-1</f>
        <v>0.12936911798791906</v>
      </c>
    </row>
    <row r="34" spans="1:16" ht="18.75" customHeight="1" x14ac:dyDescent="0.2">
      <c r="B34" s="44"/>
      <c r="C34" s="61" t="s">
        <v>606</v>
      </c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44"/>
    </row>
    <row r="35" spans="1:16" x14ac:dyDescent="0.2">
      <c r="B35" s="44"/>
      <c r="C35" s="59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44"/>
    </row>
    <row r="36" spans="1:16" x14ac:dyDescent="0.2">
      <c r="B36" s="44"/>
      <c r="C36" s="59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44"/>
    </row>
    <row r="37" spans="1:16" ht="15.75" x14ac:dyDescent="0.25">
      <c r="B37" s="44"/>
      <c r="C37" s="45" t="str">
        <f>CONCATENATE("Kostnad fördelad per nyttighet i kr/månad och lägenhet inkl moms i ",A40)</f>
        <v>Kostnad fördelad per nyttighet i kr/månad och lägenhet inkl moms i Uppsala län</v>
      </c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4"/>
    </row>
    <row r="38" spans="1:16" x14ac:dyDescent="0.2">
      <c r="B38" s="44"/>
      <c r="C38" s="44"/>
      <c r="D38" s="46" t="s">
        <v>1</v>
      </c>
      <c r="E38" s="46"/>
      <c r="F38" s="46" t="s">
        <v>2</v>
      </c>
      <c r="G38" s="46"/>
      <c r="H38" s="46" t="s">
        <v>627</v>
      </c>
      <c r="I38" s="46"/>
      <c r="J38" s="46" t="s">
        <v>4</v>
      </c>
      <c r="K38" s="46"/>
      <c r="L38" s="46" t="s">
        <v>628</v>
      </c>
      <c r="M38" s="46"/>
      <c r="N38" s="44"/>
      <c r="O38" s="47" t="s">
        <v>602</v>
      </c>
    </row>
    <row r="39" spans="1:16" ht="13.5" thickBot="1" x14ac:dyDescent="0.25">
      <c r="A39" t="s">
        <v>7</v>
      </c>
      <c r="B39" s="44"/>
      <c r="C39" s="48" t="s">
        <v>8</v>
      </c>
      <c r="D39" s="49">
        <v>2023</v>
      </c>
      <c r="E39" s="49">
        <v>2024</v>
      </c>
      <c r="F39" s="49">
        <v>2023</v>
      </c>
      <c r="G39" s="49">
        <v>2024</v>
      </c>
      <c r="H39" s="49">
        <v>2023</v>
      </c>
      <c r="I39" s="49">
        <v>2024</v>
      </c>
      <c r="J39" s="49">
        <v>2023</v>
      </c>
      <c r="K39" s="49">
        <v>2024</v>
      </c>
      <c r="L39" s="49">
        <v>2023</v>
      </c>
      <c r="M39" s="49">
        <v>2024</v>
      </c>
      <c r="N39" s="44"/>
      <c r="O39" s="47">
        <v>2024</v>
      </c>
      <c r="P39" t="s">
        <v>603</v>
      </c>
    </row>
    <row r="40" spans="1:16" ht="18.75" customHeight="1" x14ac:dyDescent="0.2">
      <c r="A40" s="14" t="s">
        <v>38</v>
      </c>
      <c r="B40" s="62"/>
      <c r="C40" s="51" t="s">
        <v>607</v>
      </c>
      <c r="D40" s="52">
        <f>VLOOKUP($C40,'Bilaga 2b-24'!$B$5:$N$314,2,FALSE)</f>
        <v>138.21296296296305</v>
      </c>
      <c r="E40" s="52">
        <f>VLOOKUP($C40,'Bilaga 2b-24'!$B$5:$N$314,3,FALSE)</f>
        <v>130.61111238267674</v>
      </c>
      <c r="F40" s="52">
        <f>VLOOKUP($C40,'Bilaga 2b-24'!$B$5:$N$314,4,FALSE)</f>
        <v>482.93888888888915</v>
      </c>
      <c r="G40" s="52">
        <f>VLOOKUP($C40,'Bilaga 2b-24'!$B$5:$N$314,5,FALSE)</f>
        <v>482.93888888888915</v>
      </c>
      <c r="H40" s="52">
        <f>VLOOKUP($C40,'Bilaga 2b-24'!$B$5:$N$314,6,FALSE)</f>
        <v>274.94722222222236</v>
      </c>
      <c r="I40" s="52">
        <f>VLOOKUP($C40,'Bilaga 2b-24'!$B$5:$N$314,7,FALSE)</f>
        <v>307.51666666666682</v>
      </c>
      <c r="J40" s="52">
        <f>VLOOKUP($C40,'Bilaga 2b-24'!$B$5:$N$314,8,FALSE)</f>
        <v>867.09027777777817</v>
      </c>
      <c r="K40" s="52">
        <f>VLOOKUP($C40,'Bilaga 2b-24'!$B$5:$N$314,9,FALSE)</f>
        <v>905.5277777777784</v>
      </c>
      <c r="L40" s="52">
        <f>VLOOKUP($C40,'Bilaga 2b-24'!$B$5:$N$314,12,FALSE)</f>
        <v>1763.1893518518527</v>
      </c>
      <c r="M40" s="52">
        <f>VLOOKUP($C40,'Bilaga 2b-24'!$B$5:$N$314,13,FALSE)</f>
        <v>1826.5944457160113</v>
      </c>
      <c r="N40" s="44"/>
      <c r="O40" s="36">
        <f>+M47-M40</f>
        <v>698.09905174085816</v>
      </c>
      <c r="P40">
        <f>RANK(M40,$M$40:$M$47,1)</f>
        <v>1</v>
      </c>
    </row>
    <row r="41" spans="1:16" x14ac:dyDescent="0.2">
      <c r="B41" s="44"/>
      <c r="C41" s="54" t="s">
        <v>44</v>
      </c>
      <c r="D41" s="55">
        <f>VLOOKUP($C41,'Bilaga 2b-24'!$B$5:$N$314,2,FALSE)</f>
        <v>83.251666666666708</v>
      </c>
      <c r="E41" s="55">
        <f>VLOOKUP($C41,'Bilaga 2b-24'!$B$5:$N$314,3,FALSE)</f>
        <v>81.5444469451906</v>
      </c>
      <c r="F41" s="55">
        <f>VLOOKUP($C41,'Bilaga 2b-24'!$B$5:$N$314,4,FALSE)</f>
        <v>337.92500000000018</v>
      </c>
      <c r="G41" s="55">
        <f>VLOOKUP($C41,'Bilaga 2b-24'!$B$5:$N$314,5,FALSE)</f>
        <v>432.53888888888906</v>
      </c>
      <c r="H41" s="55">
        <f>VLOOKUP($C41,'Bilaga 2b-24'!$B$5:$N$314,6,FALSE)</f>
        <v>274.94722222222236</v>
      </c>
      <c r="I41" s="55">
        <f>VLOOKUP($C41,'Bilaga 2b-24'!$B$5:$N$314,7,FALSE)</f>
        <v>307.51666666666682</v>
      </c>
      <c r="J41" s="55">
        <f>VLOOKUP($C41,'Bilaga 2b-24'!$B$5:$N$314,8,FALSE)</f>
        <v>1040.2914444444448</v>
      </c>
      <c r="K41" s="55">
        <f>VLOOKUP($C41,'Bilaga 2b-24'!$B$5:$N$314,9,FALSE)</f>
        <v>1216.5004444444451</v>
      </c>
      <c r="L41" s="55">
        <f>VLOOKUP($C41,'Bilaga 2b-24'!$B$5:$N$314,12,FALSE)</f>
        <v>1736.4153333333343</v>
      </c>
      <c r="M41" s="55">
        <f>VLOOKUP($C41,'Bilaga 2b-24'!$B$5:$N$314,13,FALSE)</f>
        <v>2038.1004469451916</v>
      </c>
      <c r="N41" s="44"/>
      <c r="P41">
        <f t="shared" ref="P41:P47" si="2">RANK(M41,$M$40:$M$47,1)</f>
        <v>2</v>
      </c>
    </row>
    <row r="42" spans="1:16" x14ac:dyDescent="0.2">
      <c r="B42" s="44"/>
      <c r="C42" s="54" t="s">
        <v>41</v>
      </c>
      <c r="D42" s="55">
        <f>VLOOKUP($C42,'Bilaga 2b-24'!$B$5:$N$314,2,FALSE)</f>
        <v>144.63770226537224</v>
      </c>
      <c r="E42" s="55">
        <f>VLOOKUP($C42,'Bilaga 2b-24'!$B$5:$N$314,3,FALSE)</f>
        <v>153.35000356038398</v>
      </c>
      <c r="F42" s="55">
        <f>VLOOKUP($C42,'Bilaga 2b-24'!$B$5:$N$314,4,FALSE)</f>
        <v>465.73333333333352</v>
      </c>
      <c r="G42" s="55">
        <f>VLOOKUP($C42,'Bilaga 2b-24'!$B$5:$N$314,5,FALSE)</f>
        <v>608.57777777777812</v>
      </c>
      <c r="H42" s="55">
        <f>VLOOKUP($C42,'Bilaga 2b-24'!$B$5:$N$314,6,FALSE)</f>
        <v>274.94722222222236</v>
      </c>
      <c r="I42" s="55">
        <f>VLOOKUP($C42,'Bilaga 2b-24'!$B$5:$N$314,7,FALSE)</f>
        <v>307.51666666666682</v>
      </c>
      <c r="J42" s="55">
        <f>VLOOKUP($C42,'Bilaga 2b-24'!$B$5:$N$314,8,FALSE)</f>
        <v>1035.1018888888896</v>
      </c>
      <c r="K42" s="55">
        <f>VLOOKUP($C42,'Bilaga 2b-24'!$B$5:$N$314,9,FALSE)</f>
        <v>1211.3859444444452</v>
      </c>
      <c r="L42" s="55">
        <f>VLOOKUP($C42,'Bilaga 2b-24'!$B$5:$N$314,12,FALSE)</f>
        <v>1920.4201467098176</v>
      </c>
      <c r="M42" s="55">
        <f>VLOOKUP($C42,'Bilaga 2b-24'!$B$5:$N$314,13,FALSE)</f>
        <v>2280.8303924492739</v>
      </c>
      <c r="N42" s="44"/>
      <c r="P42">
        <f t="shared" si="2"/>
        <v>3</v>
      </c>
    </row>
    <row r="43" spans="1:16" x14ac:dyDescent="0.2">
      <c r="B43" s="44"/>
      <c r="C43" s="54" t="s">
        <v>42</v>
      </c>
      <c r="D43" s="55">
        <f>VLOOKUP($C43,'Bilaga 2b-24'!$B$5:$N$314,2,FALSE)</f>
        <v>117.6003775620281</v>
      </c>
      <c r="E43" s="55">
        <f>VLOOKUP($C43,'Bilaga 2b-24'!$B$5:$N$314,3,FALSE)</f>
        <v>119.26110585530616</v>
      </c>
      <c r="F43" s="55">
        <f>VLOOKUP($C43,'Bilaga 2b-24'!$B$5:$N$314,4,FALSE)</f>
        <v>387.10555555555578</v>
      </c>
      <c r="G43" s="55">
        <f>VLOOKUP($C43,'Bilaga 2b-24'!$B$5:$N$314,5,FALSE)</f>
        <v>595.5500000000003</v>
      </c>
      <c r="H43" s="55">
        <f>VLOOKUP($C43,'Bilaga 2b-24'!$B$5:$N$314,6,FALSE)</f>
        <v>272.8814236111113</v>
      </c>
      <c r="I43" s="55">
        <f>VLOOKUP($C43,'Bilaga 2b-24'!$B$5:$N$314,7,FALSE)</f>
        <v>315.86302083333351</v>
      </c>
      <c r="J43" s="55">
        <f>VLOOKUP($C43,'Bilaga 2b-24'!$B$5:$N$314,8,FALSE)</f>
        <v>1002.7422222222227</v>
      </c>
      <c r="K43" s="55">
        <f>VLOOKUP($C43,'Bilaga 2b-24'!$B$5:$N$314,9,FALSE)</f>
        <v>1261.3836666666673</v>
      </c>
      <c r="L43" s="55">
        <f>VLOOKUP($C43,'Bilaga 2b-24'!$B$5:$N$314,12,FALSE)</f>
        <v>1780.3295789509177</v>
      </c>
      <c r="M43" s="55">
        <f>VLOOKUP($C43,'Bilaga 2b-24'!$B$5:$N$314,13,FALSE)</f>
        <v>2292.0577933553072</v>
      </c>
      <c r="N43" s="44"/>
      <c r="P43">
        <f t="shared" si="2"/>
        <v>4</v>
      </c>
    </row>
    <row r="44" spans="1:16" x14ac:dyDescent="0.2">
      <c r="B44" s="44"/>
      <c r="C44" s="54" t="s">
        <v>43</v>
      </c>
      <c r="D44" s="55">
        <f>VLOOKUP($C44,'Bilaga 2b-24'!$B$5:$N$314,2,FALSE)</f>
        <v>111.19814814814822</v>
      </c>
      <c r="E44" s="55">
        <f>VLOOKUP($C44,'Bilaga 2b-24'!$B$5:$N$314,3,FALSE)</f>
        <v>121.5055555555556</v>
      </c>
      <c r="F44" s="55">
        <f>VLOOKUP($C44,'Bilaga 2b-24'!$B$5:$N$314,4,FALSE)</f>
        <v>574.36111111111143</v>
      </c>
      <c r="G44" s="55">
        <f>VLOOKUP($C44,'Bilaga 2b-24'!$B$5:$N$314,5,FALSE)</f>
        <v>650.97222222222251</v>
      </c>
      <c r="H44" s="55">
        <f>VLOOKUP($C44,'Bilaga 2b-24'!$B$5:$N$314,6,FALSE)</f>
        <v>274.94722222222236</v>
      </c>
      <c r="I44" s="55">
        <f>VLOOKUP($C44,'Bilaga 2b-24'!$B$5:$N$314,7,FALSE)</f>
        <v>307.51666666666682</v>
      </c>
      <c r="J44" s="55">
        <f>VLOOKUP($C44,'Bilaga 2b-24'!$B$5:$N$314,8,FALSE)</f>
        <v>1086.7937222222229</v>
      </c>
      <c r="K44" s="55">
        <f>VLOOKUP($C44,'Bilaga 2b-24'!$B$5:$N$314,9,FALSE)</f>
        <v>1281.873833333334</v>
      </c>
      <c r="L44" s="55">
        <f>VLOOKUP($C44,'Bilaga 2b-24'!$B$5:$N$314,12,FALSE)</f>
        <v>2047.3002037037049</v>
      </c>
      <c r="M44" s="55">
        <f>VLOOKUP($C44,'Bilaga 2b-24'!$B$5:$N$314,13,FALSE)</f>
        <v>2361.868277777779</v>
      </c>
      <c r="N44" s="44"/>
      <c r="P44">
        <f t="shared" si="2"/>
        <v>5</v>
      </c>
    </row>
    <row r="45" spans="1:16" x14ac:dyDescent="0.2">
      <c r="B45" s="44"/>
      <c r="C45" s="54" t="s">
        <v>45</v>
      </c>
      <c r="D45" s="55">
        <f>VLOOKUP($C45,'Bilaga 2b-24'!$B$5:$N$314,2,FALSE)</f>
        <v>117.6003775620281</v>
      </c>
      <c r="E45" s="55">
        <f>VLOOKUP($C45,'Bilaga 2b-24'!$B$5:$N$314,3,FALSE)</f>
        <v>119.26110585530616</v>
      </c>
      <c r="F45" s="55">
        <f>VLOOKUP($C45,'Bilaga 2b-24'!$B$5:$N$314,4,FALSE)</f>
        <v>489.13888888888914</v>
      </c>
      <c r="G45" s="55">
        <f>VLOOKUP($C45,'Bilaga 2b-24'!$B$5:$N$314,5,FALSE)</f>
        <v>523.40555555555579</v>
      </c>
      <c r="H45" s="55">
        <f>VLOOKUP($C45,'Bilaga 2b-24'!$B$5:$N$314,6,FALSE)</f>
        <v>295.99027777777786</v>
      </c>
      <c r="I45" s="55">
        <f>VLOOKUP($C45,'Bilaga 2b-24'!$B$5:$N$314,7,FALSE)</f>
        <v>331.16944444444465</v>
      </c>
      <c r="J45" s="55">
        <f>VLOOKUP($C45,'Bilaga 2b-24'!$B$5:$N$314,8,FALSE)</f>
        <v>1138.4212222222227</v>
      </c>
      <c r="K45" s="55">
        <f>VLOOKUP($C45,'Bilaga 2b-24'!$B$5:$N$314,9,FALSE)</f>
        <v>1456.9784444444451</v>
      </c>
      <c r="L45" s="55">
        <f>VLOOKUP($C45,'Bilaga 2b-24'!$B$5:$N$314,12,FALSE)</f>
        <v>2041.1507664509181</v>
      </c>
      <c r="M45" s="55">
        <f>VLOOKUP($C45,'Bilaga 2b-24'!$B$5:$N$314,13,FALSE)</f>
        <v>2430.8145502997518</v>
      </c>
      <c r="N45" s="44"/>
      <c r="P45">
        <f t="shared" si="2"/>
        <v>6</v>
      </c>
    </row>
    <row r="46" spans="1:16" x14ac:dyDescent="0.2">
      <c r="B46" s="44"/>
      <c r="C46" s="54" t="s">
        <v>39</v>
      </c>
      <c r="D46" s="55">
        <f>VLOOKUP($C46,'Bilaga 2b-24'!$B$5:$N$314,2,FALSE)</f>
        <v>162.97837837837844</v>
      </c>
      <c r="E46" s="55">
        <f>VLOOKUP($C46,'Bilaga 2b-24'!$B$5:$N$314,3,FALSE)</f>
        <v>162.97778023613841</v>
      </c>
      <c r="F46" s="55">
        <f>VLOOKUP($C46,'Bilaga 2b-24'!$B$5:$N$314,4,FALSE)</f>
        <v>504.45000000000027</v>
      </c>
      <c r="G46" s="55">
        <f>VLOOKUP($C46,'Bilaga 2b-24'!$B$5:$N$314,5,FALSE)</f>
        <v>780.53333333333376</v>
      </c>
      <c r="H46" s="55">
        <f>VLOOKUP($C46,'Bilaga 2b-24'!$B$5:$N$314,6,FALSE)</f>
        <v>295.99027777777786</v>
      </c>
      <c r="I46" s="55">
        <f>VLOOKUP($C46,'Bilaga 2b-24'!$B$5:$N$314,7,FALSE)</f>
        <v>331.16944444444465</v>
      </c>
      <c r="J46" s="55">
        <f>VLOOKUP($C46,'Bilaga 2b-24'!$B$5:$N$314,8,FALSE)</f>
        <v>1157.4638888888896</v>
      </c>
      <c r="K46" s="55">
        <f>VLOOKUP($C46,'Bilaga 2b-24'!$B$5:$N$314,9,FALSE)</f>
        <v>1192.1502777777782</v>
      </c>
      <c r="L46" s="55">
        <f>VLOOKUP($C46,'Bilaga 2b-24'!$B$5:$N$314,12,FALSE)</f>
        <v>2120.8825450450463</v>
      </c>
      <c r="M46" s="55">
        <f>VLOOKUP($C46,'Bilaga 2b-24'!$B$5:$N$314,13,FALSE)</f>
        <v>2466.8308357916953</v>
      </c>
      <c r="N46" s="44"/>
      <c r="P46">
        <f t="shared" si="2"/>
        <v>7</v>
      </c>
    </row>
    <row r="47" spans="1:16" ht="13.5" thickBot="1" x14ac:dyDescent="0.25">
      <c r="B47" s="44"/>
      <c r="C47" s="57" t="s">
        <v>46</v>
      </c>
      <c r="D47" s="58">
        <f>VLOOKUP($C47,'Bilaga 2b-24'!$B$5:$N$314,2,FALSE)</f>
        <v>86.190740740740793</v>
      </c>
      <c r="E47" s="58">
        <f>VLOOKUP($C47,'Bilaga 2b-24'!$B$5:$N$314,3,FALSE)</f>
        <v>100.58333079020171</v>
      </c>
      <c r="F47" s="58">
        <f>VLOOKUP($C47,'Bilaga 2b-24'!$B$5:$N$314,4,FALSE)</f>
        <v>657.00000000000034</v>
      </c>
      <c r="G47" s="58">
        <f>VLOOKUP($C47,'Bilaga 2b-24'!$B$5:$N$314,5,FALSE)</f>
        <v>703.07222222222254</v>
      </c>
      <c r="H47" s="58">
        <f>VLOOKUP($C47,'Bilaga 2b-24'!$B$5:$N$314,6,FALSE)</f>
        <v>274.94722222222236</v>
      </c>
      <c r="I47" s="58">
        <f>VLOOKUP($C47,'Bilaga 2b-24'!$B$5:$N$314,7,FALSE)</f>
        <v>307.51666666666682</v>
      </c>
      <c r="J47" s="58">
        <f>VLOOKUP($C47,'Bilaga 2b-24'!$B$5:$N$314,8,FALSE)</f>
        <v>1082.2475000000006</v>
      </c>
      <c r="K47" s="58">
        <f>VLOOKUP($C47,'Bilaga 2b-24'!$B$5:$N$314,9,FALSE)</f>
        <v>1413.5212777777786</v>
      </c>
      <c r="L47" s="58">
        <f>VLOOKUP($C47,'Bilaga 2b-24'!$B$5:$N$314,12,FALSE)</f>
        <v>2100.3854629629641</v>
      </c>
      <c r="M47" s="58">
        <f>VLOOKUP($C47,'Bilaga 2b-24'!$B$5:$N$314,13,FALSE)</f>
        <v>2524.6934974568694</v>
      </c>
      <c r="N47" s="44"/>
      <c r="P47">
        <f t="shared" si="2"/>
        <v>8</v>
      </c>
    </row>
    <row r="48" spans="1:16" ht="18.75" customHeight="1" thickTop="1" x14ac:dyDescent="0.2">
      <c r="B48" s="44"/>
      <c r="C48" s="59" t="s">
        <v>605</v>
      </c>
      <c r="D48" s="60">
        <f>SUM(D40:D47)/COUNTIF(D40:D47,"&gt;0")</f>
        <v>120.20879428579072</v>
      </c>
      <c r="E48" s="60">
        <f t="shared" ref="E48:M48" si="3">SUM(E40:E47)/COUNTIF(E40:E47,"&gt;0")</f>
        <v>123.63680514759491</v>
      </c>
      <c r="F48" s="60">
        <f t="shared" si="3"/>
        <v>487.33159722222251</v>
      </c>
      <c r="G48" s="60">
        <f t="shared" si="3"/>
        <v>597.1986111111114</v>
      </c>
      <c r="H48" s="60">
        <f t="shared" si="3"/>
        <v>279.9497612847224</v>
      </c>
      <c r="I48" s="60">
        <f t="shared" si="3"/>
        <v>314.47315538194465</v>
      </c>
      <c r="J48" s="60">
        <f t="shared" si="3"/>
        <v>1051.269020833334</v>
      </c>
      <c r="K48" s="60">
        <f t="shared" si="3"/>
        <v>1242.4152083333338</v>
      </c>
      <c r="L48" s="60">
        <f t="shared" si="3"/>
        <v>1938.7591736260692</v>
      </c>
      <c r="M48" s="60">
        <f t="shared" si="3"/>
        <v>2277.7237799739851</v>
      </c>
      <c r="N48" s="44"/>
      <c r="P48" s="19">
        <f>+M48/L48-1</f>
        <v>0.17483584911371386</v>
      </c>
    </row>
    <row r="49" spans="1:16" ht="18.75" customHeight="1" x14ac:dyDescent="0.2">
      <c r="B49" s="44"/>
      <c r="C49" s="61" t="s">
        <v>606</v>
      </c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44"/>
    </row>
    <row r="50" spans="1:16" x14ac:dyDescent="0.2">
      <c r="B50" s="44"/>
      <c r="C50" s="61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44"/>
    </row>
    <row r="51" spans="1:16" x14ac:dyDescent="0.2">
      <c r="B51" s="44"/>
      <c r="C51" s="61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44"/>
    </row>
    <row r="52" spans="1:16" ht="15.75" x14ac:dyDescent="0.25">
      <c r="B52" s="44"/>
      <c r="C52" s="45" t="str">
        <f>CONCATENATE("Kostnad fördelad per nyttighet i kr/månad och lägenhet inkl moms i ",A55)</f>
        <v>Kostnad fördelad per nyttighet i kr/månad och lägenhet inkl moms i Södermanlands län</v>
      </c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4"/>
    </row>
    <row r="53" spans="1:16" x14ac:dyDescent="0.2">
      <c r="B53" s="44"/>
      <c r="C53" s="44"/>
      <c r="D53" s="46" t="s">
        <v>1</v>
      </c>
      <c r="E53" s="46"/>
      <c r="F53" s="46" t="s">
        <v>2</v>
      </c>
      <c r="G53" s="46"/>
      <c r="H53" s="46" t="s">
        <v>627</v>
      </c>
      <c r="I53" s="46"/>
      <c r="J53" s="46" t="s">
        <v>4</v>
      </c>
      <c r="K53" s="46"/>
      <c r="L53" s="46" t="s">
        <v>628</v>
      </c>
      <c r="M53" s="46"/>
      <c r="N53" s="44"/>
      <c r="O53" s="47" t="s">
        <v>602</v>
      </c>
    </row>
    <row r="54" spans="1:16" ht="13.5" thickBot="1" x14ac:dyDescent="0.25">
      <c r="A54" t="s">
        <v>7</v>
      </c>
      <c r="B54" s="44"/>
      <c r="C54" s="48" t="s">
        <v>8</v>
      </c>
      <c r="D54" s="49">
        <v>2023</v>
      </c>
      <c r="E54" s="49">
        <v>2024</v>
      </c>
      <c r="F54" s="49">
        <v>2023</v>
      </c>
      <c r="G54" s="49">
        <v>2024</v>
      </c>
      <c r="H54" s="49">
        <v>2023</v>
      </c>
      <c r="I54" s="49">
        <v>2024</v>
      </c>
      <c r="J54" s="49">
        <v>2023</v>
      </c>
      <c r="K54" s="49">
        <v>2024</v>
      </c>
      <c r="L54" s="49">
        <v>2023</v>
      </c>
      <c r="M54" s="49">
        <v>2024</v>
      </c>
      <c r="N54" s="44"/>
      <c r="O54" s="47">
        <v>2024</v>
      </c>
      <c r="P54" t="s">
        <v>603</v>
      </c>
    </row>
    <row r="55" spans="1:16" ht="18.75" customHeight="1" x14ac:dyDescent="0.2">
      <c r="A55" s="14" t="s">
        <v>47</v>
      </c>
      <c r="B55" s="62"/>
      <c r="C55" s="51" t="s">
        <v>51</v>
      </c>
      <c r="D55" s="52">
        <f>VLOOKUP($C55,'Bilaga 2b-24'!$B$5:$N$314,2,FALSE)</f>
        <v>120.85694444444449</v>
      </c>
      <c r="E55" s="52">
        <f>VLOOKUP($C55,'Bilaga 2b-24'!$B$5:$N$314,3,FALSE)</f>
        <v>133.02505281236452</v>
      </c>
      <c r="F55" s="52">
        <f>VLOOKUP($C55,'Bilaga 2b-24'!$B$5:$N$314,4,FALSE)</f>
        <v>415.41666666666691</v>
      </c>
      <c r="G55" s="52">
        <f>VLOOKUP($C55,'Bilaga 2b-24'!$B$5:$N$314,5,FALSE)</f>
        <v>465.41111111111132</v>
      </c>
      <c r="H55" s="52">
        <f>VLOOKUP($C55,'Bilaga 2b-24'!$B$5:$N$314,6,FALSE)</f>
        <v>194.58090277777788</v>
      </c>
      <c r="I55" s="52">
        <f>VLOOKUP($C55,'Bilaga 2b-24'!$B$5:$N$314,7,FALSE)</f>
        <v>220.48194444444457</v>
      </c>
      <c r="J55" s="52">
        <f>VLOOKUP($C55,'Bilaga 2b-24'!$B$5:$N$314,8,FALSE)</f>
        <v>742.55677777777817</v>
      </c>
      <c r="K55" s="52">
        <f>VLOOKUP($C55,'Bilaga 2b-24'!$B$5:$N$314,9,FALSE)</f>
        <v>801.93644444444487</v>
      </c>
      <c r="L55" s="52">
        <f>VLOOKUP($C55,'Bilaga 2b-24'!$B$5:$N$314,12,FALSE)</f>
        <v>1473.4112916666675</v>
      </c>
      <c r="M55" s="52">
        <f>VLOOKUP($C55,'Bilaga 2b-24'!$B$5:$N$314,13,FALSE)</f>
        <v>1620.854552812365</v>
      </c>
      <c r="N55" s="44"/>
      <c r="O55" s="36">
        <f>+M63-M55</f>
        <v>1087.1885075751416</v>
      </c>
      <c r="P55">
        <f>RANK(M55,$M$55:$M$63,1)</f>
        <v>1</v>
      </c>
    </row>
    <row r="56" spans="1:16" x14ac:dyDescent="0.2">
      <c r="B56" s="44"/>
      <c r="C56" s="54" t="s">
        <v>54</v>
      </c>
      <c r="D56" s="55">
        <f>VLOOKUP($C56,'Bilaga 2b-24'!$B$5:$N$314,2,FALSE)</f>
        <v>112.53297491039433</v>
      </c>
      <c r="E56" s="55">
        <f>VLOOKUP($C56,'Bilaga 2b-24'!$B$5:$N$314,3,FALSE)</f>
        <v>115.01555972629116</v>
      </c>
      <c r="F56" s="55">
        <f>VLOOKUP($C56,'Bilaga 2b-24'!$B$5:$N$314,4,FALSE)</f>
        <v>347.30000000000018</v>
      </c>
      <c r="G56" s="55">
        <f>VLOOKUP($C56,'Bilaga 2b-24'!$B$5:$N$314,5,FALSE)</f>
        <v>347.30000000000018</v>
      </c>
      <c r="H56" s="55">
        <f>VLOOKUP($C56,'Bilaga 2b-24'!$B$5:$N$314,6,FALSE)</f>
        <v>247.93767361111125</v>
      </c>
      <c r="I56" s="55">
        <f>VLOOKUP($C56,'Bilaga 2b-24'!$B$5:$N$314,7,FALSE)</f>
        <v>250.98715277777788</v>
      </c>
      <c r="J56" s="55">
        <f>VLOOKUP($C56,'Bilaga 2b-24'!$B$5:$N$314,8,FALSE)</f>
        <v>870.38711111111161</v>
      </c>
      <c r="K56" s="55">
        <f>VLOOKUP($C56,'Bilaga 2b-24'!$B$5:$N$314,9,FALSE)</f>
        <v>984.8575555555559</v>
      </c>
      <c r="L56" s="55">
        <f>VLOOKUP($C56,'Bilaga 2b-24'!$B$5:$N$314,12,FALSE)</f>
        <v>1578.1577596326172</v>
      </c>
      <c r="M56" s="55">
        <f>VLOOKUP($C56,'Bilaga 2b-24'!$B$5:$N$314,13,FALSE)</f>
        <v>1698.1602680596252</v>
      </c>
      <c r="N56" s="44"/>
      <c r="P56">
        <f t="shared" ref="P56:P63" si="4">RANK(M56,$M$55:$M$63,1)</f>
        <v>2</v>
      </c>
    </row>
    <row r="57" spans="1:16" x14ac:dyDescent="0.2">
      <c r="B57" s="44"/>
      <c r="C57" s="54" t="s">
        <v>53</v>
      </c>
      <c r="D57" s="55">
        <f>VLOOKUP($C57,'Bilaga 2b-24'!$B$5:$N$314,2,FALSE)</f>
        <v>121.74915824915833</v>
      </c>
      <c r="E57" s="55">
        <f>VLOOKUP($C57,'Bilaga 2b-24'!$B$5:$N$314,3,FALSE)</f>
        <v>121.10555436876116</v>
      </c>
      <c r="F57" s="55">
        <f>VLOOKUP($C57,'Bilaga 2b-24'!$B$5:$N$314,4,FALSE)</f>
        <v>483.44444444444463</v>
      </c>
      <c r="G57" s="55">
        <f>VLOOKUP($C57,'Bilaga 2b-24'!$B$5:$N$314,5,FALSE)</f>
        <v>555.28888888888912</v>
      </c>
      <c r="H57" s="55">
        <f>VLOOKUP($C57,'Bilaga 2b-24'!$B$5:$N$314,6,FALSE)</f>
        <v>293.85555555555567</v>
      </c>
      <c r="I57" s="55">
        <f>VLOOKUP($C57,'Bilaga 2b-24'!$B$5:$N$314,7,FALSE)</f>
        <v>308.76944444444462</v>
      </c>
      <c r="J57" s="55">
        <f>VLOOKUP($C57,'Bilaga 2b-24'!$B$5:$N$314,8,FALSE)</f>
        <v>998.04588888888941</v>
      </c>
      <c r="K57" s="55">
        <f>VLOOKUP($C57,'Bilaga 2b-24'!$B$5:$N$314,9,FALSE)</f>
        <v>1101.0650000000007</v>
      </c>
      <c r="L57" s="55">
        <f>VLOOKUP($C57,'Bilaga 2b-24'!$B$5:$N$314,12,FALSE)</f>
        <v>1897.0950471380481</v>
      </c>
      <c r="M57" s="55">
        <f>VLOOKUP($C57,'Bilaga 2b-24'!$B$5:$N$314,13,FALSE)</f>
        <v>2086.2288877020956</v>
      </c>
      <c r="N57" s="44"/>
      <c r="P57">
        <f t="shared" si="4"/>
        <v>3</v>
      </c>
    </row>
    <row r="58" spans="1:16" x14ac:dyDescent="0.2">
      <c r="B58" s="44"/>
      <c r="C58" s="54" t="s">
        <v>55</v>
      </c>
      <c r="D58" s="55">
        <f>VLOOKUP($C58,'Bilaga 2b-24'!$B$5:$N$314,2,FALSE)</f>
        <v>104.86287425149705</v>
      </c>
      <c r="E58" s="55">
        <f>VLOOKUP($C58,'Bilaga 2b-24'!$B$5:$N$314,3,FALSE)</f>
        <v>113.94400066799618</v>
      </c>
      <c r="F58" s="55">
        <f>VLOOKUP($C58,'Bilaga 2b-24'!$B$5:$N$314,4,FALSE)</f>
        <v>506.83333333333366</v>
      </c>
      <c r="G58" s="55">
        <f>VLOOKUP($C58,'Bilaga 2b-24'!$B$5:$N$314,5,FALSE)</f>
        <v>618.35000000000025</v>
      </c>
      <c r="H58" s="55">
        <f>VLOOKUP($C58,'Bilaga 2b-24'!$B$5:$N$314,6,FALSE)</f>
        <v>240.74756944444457</v>
      </c>
      <c r="I58" s="55">
        <f>VLOOKUP($C58,'Bilaga 2b-24'!$B$5:$N$314,7,FALSE)</f>
        <v>270.95590277777791</v>
      </c>
      <c r="J58" s="55">
        <f>VLOOKUP($C58,'Bilaga 2b-24'!$B$5:$N$314,8,FALSE)</f>
        <v>1027.9501666666672</v>
      </c>
      <c r="K58" s="55">
        <f>VLOOKUP($C58,'Bilaga 2b-24'!$B$5:$N$314,9,FALSE)</f>
        <v>1222.5263333333339</v>
      </c>
      <c r="L58" s="55">
        <f>VLOOKUP($C58,'Bilaga 2b-24'!$B$5:$N$314,12,FALSE)</f>
        <v>1880.3939436959424</v>
      </c>
      <c r="M58" s="55">
        <f>VLOOKUP($C58,'Bilaga 2b-24'!$B$5:$N$314,13,FALSE)</f>
        <v>2225.7762367791088</v>
      </c>
      <c r="N58" s="44"/>
      <c r="P58">
        <f t="shared" si="4"/>
        <v>4</v>
      </c>
    </row>
    <row r="59" spans="1:16" x14ac:dyDescent="0.2">
      <c r="B59" s="44"/>
      <c r="C59" s="54" t="s">
        <v>50</v>
      </c>
      <c r="D59" s="55">
        <f>VLOOKUP($C59,'Bilaga 2b-24'!$B$5:$N$314,2,FALSE)</f>
        <v>80.66215277777782</v>
      </c>
      <c r="E59" s="55">
        <f>VLOOKUP($C59,'Bilaga 2b-24'!$B$5:$N$314,3,FALSE)</f>
        <v>92.81110763549782</v>
      </c>
      <c r="F59" s="55">
        <f>VLOOKUP($C59,'Bilaga 2b-24'!$B$5:$N$314,4,FALSE)</f>
        <v>549.35555555555584</v>
      </c>
      <c r="G59" s="55">
        <f>VLOOKUP($C59,'Bilaga 2b-24'!$B$5:$N$314,5,FALSE)</f>
        <v>637.25000000000034</v>
      </c>
      <c r="H59" s="55">
        <f>VLOOKUP($C59,'Bilaga 2b-24'!$B$5:$N$314,6,FALSE)</f>
        <v>274.94722222222236</v>
      </c>
      <c r="I59" s="55">
        <f>VLOOKUP($C59,'Bilaga 2b-24'!$B$5:$N$314,7,FALSE)</f>
        <v>307.51666666666682</v>
      </c>
      <c r="J59" s="55">
        <f>VLOOKUP($C59,'Bilaga 2b-24'!$B$5:$N$314,8,FALSE)</f>
        <v>1032.1640000000004</v>
      </c>
      <c r="K59" s="55">
        <f>VLOOKUP($C59,'Bilaga 2b-24'!$B$5:$N$314,9,FALSE)</f>
        <v>1207.8261666666672</v>
      </c>
      <c r="L59" s="55">
        <f>VLOOKUP($C59,'Bilaga 2b-24'!$B$5:$N$314,12,FALSE)</f>
        <v>1937.1289305555565</v>
      </c>
      <c r="M59" s="55">
        <f>VLOOKUP($C59,'Bilaga 2b-24'!$B$5:$N$314,13,FALSE)</f>
        <v>2245.4039409688321</v>
      </c>
      <c r="N59" s="44"/>
      <c r="P59">
        <f t="shared" si="4"/>
        <v>5</v>
      </c>
    </row>
    <row r="60" spans="1:16" x14ac:dyDescent="0.2">
      <c r="B60" s="44"/>
      <c r="C60" s="54" t="s">
        <v>56</v>
      </c>
      <c r="D60" s="55">
        <f>VLOOKUP($C60,'Bilaga 2b-24'!$B$5:$N$314,2,FALSE)</f>
        <v>172.17192192192201</v>
      </c>
      <c r="E60" s="55">
        <f>VLOOKUP($C60,'Bilaga 2b-24'!$B$5:$N$314,3,FALSE)</f>
        <v>189.71665700276674</v>
      </c>
      <c r="F60" s="55">
        <f>VLOOKUP($C60,'Bilaga 2b-24'!$B$5:$N$314,4,FALSE)</f>
        <v>585.81111111111136</v>
      </c>
      <c r="G60" s="55">
        <f>VLOOKUP($C60,'Bilaga 2b-24'!$B$5:$N$314,5,FALSE)</f>
        <v>842.28333333333376</v>
      </c>
      <c r="H60" s="55">
        <f>VLOOKUP($C60,'Bilaga 2b-24'!$B$5:$N$314,6,FALSE)</f>
        <v>274.94722222222236</v>
      </c>
      <c r="I60" s="55">
        <f>VLOOKUP($C60,'Bilaga 2b-24'!$B$5:$N$314,7,FALSE)</f>
        <v>307.51666666666682</v>
      </c>
      <c r="J60" s="55">
        <f>VLOOKUP($C60,'Bilaga 2b-24'!$B$5:$N$314,8,FALSE)</f>
        <v>1087.1582777777783</v>
      </c>
      <c r="K60" s="55">
        <f>VLOOKUP($C60,'Bilaga 2b-24'!$B$5:$N$314,9,FALSE)</f>
        <v>1314.1906111111118</v>
      </c>
      <c r="L60" s="55">
        <f>VLOOKUP($C60,'Bilaga 2b-24'!$B$5:$N$314,12,FALSE)</f>
        <v>2120.0885330330339</v>
      </c>
      <c r="M60" s="55">
        <f>VLOOKUP($C60,'Bilaga 2b-24'!$B$5:$N$314,13,FALSE)</f>
        <v>2653.7072681138789</v>
      </c>
      <c r="N60" s="44"/>
      <c r="P60">
        <f t="shared" si="4"/>
        <v>6</v>
      </c>
    </row>
    <row r="61" spans="1:16" x14ac:dyDescent="0.2">
      <c r="B61" s="44"/>
      <c r="C61" s="54" t="s">
        <v>48</v>
      </c>
      <c r="D61" s="55">
        <f>VLOOKUP($C61,'Bilaga 2b-24'!$B$5:$N$314,2,FALSE)</f>
        <v>142.69191919191928</v>
      </c>
      <c r="E61" s="55">
        <f>VLOOKUP($C61,'Bilaga 2b-24'!$B$5:$N$314,3,FALSE)</f>
        <v>157.97222222222229</v>
      </c>
      <c r="F61" s="55">
        <f>VLOOKUP($C61,'Bilaga 2b-24'!$B$5:$N$314,4,FALSE)</f>
        <v>681.33333333333371</v>
      </c>
      <c r="G61" s="55">
        <f>VLOOKUP($C61,'Bilaga 2b-24'!$B$5:$N$314,5,FALSE)</f>
        <v>681.33333333333371</v>
      </c>
      <c r="H61" s="55">
        <f>VLOOKUP($C61,'Bilaga 2b-24'!$B$5:$N$314,6,FALSE)</f>
        <v>274.94722222222236</v>
      </c>
      <c r="I61" s="55">
        <f>VLOOKUP($C61,'Bilaga 2b-24'!$B$5:$N$314,7,FALSE)</f>
        <v>307.51666666666682</v>
      </c>
      <c r="J61" s="55">
        <f>VLOOKUP($C61,'Bilaga 2b-24'!$B$5:$N$314,8,FALSE)</f>
        <v>1201.7252222222228</v>
      </c>
      <c r="K61" s="55">
        <f>VLOOKUP($C61,'Bilaga 2b-24'!$B$5:$N$314,9,FALSE)</f>
        <v>1513.3237222222231</v>
      </c>
      <c r="L61" s="55">
        <f>VLOOKUP($C61,'Bilaga 2b-24'!$B$5:$N$314,12,FALSE)</f>
        <v>2300.697696969698</v>
      </c>
      <c r="M61" s="55">
        <f>VLOOKUP($C61,'Bilaga 2b-24'!$B$5:$N$314,13,FALSE)</f>
        <v>2660.1459444444458</v>
      </c>
      <c r="N61" s="44"/>
      <c r="P61">
        <f t="shared" si="4"/>
        <v>7</v>
      </c>
    </row>
    <row r="62" spans="1:16" x14ac:dyDescent="0.2">
      <c r="B62" s="44"/>
      <c r="C62" s="54" t="s">
        <v>49</v>
      </c>
      <c r="D62" s="55">
        <f>VLOOKUP($C62,'Bilaga 2b-24'!$B$5:$N$314,2,FALSE)</f>
        <v>140.5075075075076</v>
      </c>
      <c r="E62" s="55">
        <f>VLOOKUP($C62,'Bilaga 2b-24'!$B$5:$N$314,3,FALSE)</f>
        <v>109.79444715711838</v>
      </c>
      <c r="F62" s="55">
        <f>VLOOKUP($C62,'Bilaga 2b-24'!$B$5:$N$314,4,FALSE)</f>
        <v>544.61111111111143</v>
      </c>
      <c r="G62" s="55">
        <f>VLOOKUP($C62,'Bilaga 2b-24'!$B$5:$N$314,5,FALSE)</f>
        <v>800.21111111111156</v>
      </c>
      <c r="H62" s="55">
        <f>VLOOKUP($C62,'Bilaga 2b-24'!$B$5:$N$314,6,FALSE)</f>
        <v>274.94722222222236</v>
      </c>
      <c r="I62" s="55">
        <f>VLOOKUP($C62,'Bilaga 2b-24'!$B$5:$N$314,7,FALSE)</f>
        <v>307.51666666666682</v>
      </c>
      <c r="J62" s="55">
        <f>VLOOKUP($C62,'Bilaga 2b-24'!$B$5:$N$314,8,FALSE)</f>
        <v>1187.1430000000007</v>
      </c>
      <c r="K62" s="55">
        <f>VLOOKUP($C62,'Bilaga 2b-24'!$B$5:$N$314,9,FALSE)</f>
        <v>1463.808500000001</v>
      </c>
      <c r="L62" s="55">
        <f>VLOOKUP($C62,'Bilaga 2b-24'!$B$5:$N$314,12,FALSE)</f>
        <v>2147.2088408408422</v>
      </c>
      <c r="M62" s="55">
        <f>VLOOKUP($C62,'Bilaga 2b-24'!$B$5:$N$314,13,FALSE)</f>
        <v>2681.3307249348977</v>
      </c>
      <c r="N62" s="44"/>
      <c r="P62">
        <f t="shared" si="4"/>
        <v>8</v>
      </c>
    </row>
    <row r="63" spans="1:16" ht="13.5" thickBot="1" x14ac:dyDescent="0.25">
      <c r="B63" s="44"/>
      <c r="C63" s="57" t="s">
        <v>52</v>
      </c>
      <c r="D63" s="58">
        <f>VLOOKUP($C63,'Bilaga 2b-24'!$B$5:$N$314,2,FALSE)</f>
        <v>122.64309764309769</v>
      </c>
      <c r="E63" s="58">
        <f>VLOOKUP($C63,'Bilaga 2b-24'!$B$5:$N$314,3,FALSE)</f>
        <v>127.01667149861674</v>
      </c>
      <c r="F63" s="58">
        <f>VLOOKUP($C63,'Bilaga 2b-24'!$B$5:$N$314,4,FALSE)</f>
        <v>683.70000000000039</v>
      </c>
      <c r="G63" s="58">
        <f>VLOOKUP($C63,'Bilaga 2b-24'!$B$5:$N$314,5,FALSE)</f>
        <v>783.38888888888926</v>
      </c>
      <c r="H63" s="58">
        <f>VLOOKUP($C63,'Bilaga 2b-24'!$B$5:$N$314,6,FALSE)</f>
        <v>274.94722222222236</v>
      </c>
      <c r="I63" s="58">
        <f>VLOOKUP($C63,'Bilaga 2b-24'!$B$5:$N$314,7,FALSE)</f>
        <v>307.51666666666682</v>
      </c>
      <c r="J63" s="58">
        <f>VLOOKUP($C63,'Bilaga 2b-24'!$B$5:$N$314,8,FALSE)</f>
        <v>1182.4466666666672</v>
      </c>
      <c r="K63" s="58">
        <f>VLOOKUP($C63,'Bilaga 2b-24'!$B$5:$N$314,9,FALSE)</f>
        <v>1490.1208333333341</v>
      </c>
      <c r="L63" s="58">
        <f>VLOOKUP($C63,'Bilaga 2b-24'!$B$5:$N$314,12,FALSE)</f>
        <v>2263.7369865319874</v>
      </c>
      <c r="M63" s="58">
        <f>VLOOKUP($C63,'Bilaga 2b-24'!$B$5:$N$314,13,FALSE)</f>
        <v>2708.0430603875066</v>
      </c>
      <c r="N63" s="44"/>
      <c r="P63">
        <f t="shared" si="4"/>
        <v>9</v>
      </c>
    </row>
    <row r="64" spans="1:16" ht="18.75" customHeight="1" thickTop="1" x14ac:dyDescent="0.2">
      <c r="B64" s="44"/>
      <c r="C64" s="59" t="s">
        <v>605</v>
      </c>
      <c r="D64" s="60">
        <f>SUM(D55:D63)/COUNTIF(D55:D63,"&gt;0")</f>
        <v>124.29761676641319</v>
      </c>
      <c r="E64" s="60">
        <f t="shared" ref="E64:L64" si="5">SUM(E55:E63)/COUNTIF(E55:E63,"&gt;0")</f>
        <v>128.93347478795943</v>
      </c>
      <c r="F64" s="60">
        <f t="shared" si="5"/>
        <v>533.08950617283983</v>
      </c>
      <c r="G64" s="60">
        <f t="shared" si="5"/>
        <v>636.75740740740775</v>
      </c>
      <c r="H64" s="60">
        <f t="shared" si="5"/>
        <v>261.31753472222238</v>
      </c>
      <c r="I64" s="60">
        <f t="shared" si="5"/>
        <v>287.64197530864215</v>
      </c>
      <c r="J64" s="60">
        <f t="shared" si="5"/>
        <v>1036.6196790123463</v>
      </c>
      <c r="K64" s="60">
        <f t="shared" si="5"/>
        <v>1233.2950185185193</v>
      </c>
      <c r="L64" s="60">
        <f t="shared" si="5"/>
        <v>1955.3243366738218</v>
      </c>
      <c r="M64" s="60">
        <f>SUM(M55:M63)/COUNTIF(M55:M63,"&gt;0")</f>
        <v>2286.6278760225282</v>
      </c>
      <c r="N64" s="44"/>
      <c r="P64" s="19">
        <f>+M64/L64-1</f>
        <v>0.16943661628652507</v>
      </c>
    </row>
    <row r="65" spans="1:16" x14ac:dyDescent="0.2">
      <c r="B65" s="44"/>
      <c r="C65" s="59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44"/>
    </row>
    <row r="66" spans="1:16" x14ac:dyDescent="0.2">
      <c r="B66" s="44"/>
      <c r="C66" s="59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44"/>
    </row>
    <row r="67" spans="1:16" ht="15.75" x14ac:dyDescent="0.25">
      <c r="B67" s="44"/>
      <c r="C67" s="45" t="str">
        <f>CONCATENATE("Kostnad fördelad per nyttighet i kr/månad och lägenhet inkl moms i ",A70)</f>
        <v>Kostnad fördelad per nyttighet i kr/månad och lägenhet inkl moms i Östergötlands län</v>
      </c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4"/>
    </row>
    <row r="68" spans="1:16" x14ac:dyDescent="0.2">
      <c r="B68" s="44"/>
      <c r="C68" s="44"/>
      <c r="D68" s="46" t="s">
        <v>1</v>
      </c>
      <c r="E68" s="46"/>
      <c r="F68" s="46" t="s">
        <v>2</v>
      </c>
      <c r="G68" s="46"/>
      <c r="H68" s="46" t="s">
        <v>627</v>
      </c>
      <c r="I68" s="46"/>
      <c r="J68" s="46" t="s">
        <v>4</v>
      </c>
      <c r="K68" s="46"/>
      <c r="L68" s="46" t="s">
        <v>628</v>
      </c>
      <c r="M68" s="46"/>
      <c r="N68" s="44"/>
      <c r="O68" s="47" t="s">
        <v>602</v>
      </c>
    </row>
    <row r="69" spans="1:16" ht="13.5" thickBot="1" x14ac:dyDescent="0.25">
      <c r="A69" t="s">
        <v>7</v>
      </c>
      <c r="B69" s="44"/>
      <c r="C69" s="48" t="s">
        <v>8</v>
      </c>
      <c r="D69" s="49">
        <v>2023</v>
      </c>
      <c r="E69" s="49">
        <v>2024</v>
      </c>
      <c r="F69" s="49">
        <v>2023</v>
      </c>
      <c r="G69" s="49">
        <v>2024</v>
      </c>
      <c r="H69" s="49">
        <v>2023</v>
      </c>
      <c r="I69" s="49">
        <v>2024</v>
      </c>
      <c r="J69" s="49">
        <v>2023</v>
      </c>
      <c r="K69" s="49">
        <v>2024</v>
      </c>
      <c r="L69" s="49">
        <v>2023</v>
      </c>
      <c r="M69" s="49">
        <v>2024</v>
      </c>
      <c r="N69" s="44"/>
      <c r="O69" s="47">
        <v>2024</v>
      </c>
      <c r="P69" t="s">
        <v>603</v>
      </c>
    </row>
    <row r="70" spans="1:16" ht="18.75" customHeight="1" x14ac:dyDescent="0.2">
      <c r="A70" s="14" t="s">
        <v>57</v>
      </c>
      <c r="B70" s="62"/>
      <c r="C70" s="51" t="s">
        <v>65</v>
      </c>
      <c r="D70" s="52">
        <f>VLOOKUP($C70,'Bilaga 2b-24'!$B$5:$N$314,2,FALSE)</f>
        <v>111.24099326599332</v>
      </c>
      <c r="E70" s="52">
        <f>VLOOKUP($C70,'Bilaga 2b-24'!$B$5:$N$314,3,FALSE)</f>
        <v>121.97777777777783</v>
      </c>
      <c r="F70" s="52">
        <f>VLOOKUP($C70,'Bilaga 2b-24'!$B$5:$N$314,4,FALSE)</f>
        <v>273.22222222222234</v>
      </c>
      <c r="G70" s="52">
        <f>VLOOKUP($C70,'Bilaga 2b-24'!$B$5:$N$314,5,FALSE)</f>
        <v>311.44444444444463</v>
      </c>
      <c r="H70" s="52">
        <f>VLOOKUP($C70,'Bilaga 2b-24'!$B$5:$N$314,6,FALSE)</f>
        <v>233.53611111111118</v>
      </c>
      <c r="I70" s="52">
        <f>VLOOKUP($C70,'Bilaga 2b-24'!$B$5:$N$314,7,FALSE)</f>
        <v>242.46111111111122</v>
      </c>
      <c r="J70" s="52">
        <f>VLOOKUP($C70,'Bilaga 2b-24'!$B$5:$N$314,8,FALSE)</f>
        <v>918.93733333333375</v>
      </c>
      <c r="K70" s="52">
        <f>VLOOKUP($C70,'Bilaga 2b-24'!$B$5:$N$314,9,FALSE)</f>
        <v>1012.5745000000005</v>
      </c>
      <c r="L70" s="52">
        <f>VLOOKUP($C70,'Bilaga 2b-24'!$B$5:$N$314,12,FALSE)</f>
        <v>1536.9366599326606</v>
      </c>
      <c r="M70" s="52">
        <f>VLOOKUP($C70,'Bilaga 2b-24'!$B$5:$N$314,13,FALSE)</f>
        <v>1688.4578333333341</v>
      </c>
      <c r="N70" s="44"/>
      <c r="O70" s="36">
        <f>+M82-M70</f>
        <v>912.68722222222254</v>
      </c>
      <c r="P70">
        <f>RANK(M70,$M$70:$M$82,1)</f>
        <v>1</v>
      </c>
    </row>
    <row r="71" spans="1:16" x14ac:dyDescent="0.2">
      <c r="B71" s="44"/>
      <c r="C71" s="54" t="s">
        <v>70</v>
      </c>
      <c r="D71" s="55">
        <f>VLOOKUP($C71,'Bilaga 2b-24'!$B$5:$N$314,2,FALSE)</f>
        <v>154.5345345345346</v>
      </c>
      <c r="E71" s="55">
        <f>VLOOKUP($C71,'Bilaga 2b-24'!$B$5:$N$314,3,FALSE)</f>
        <v>205.50000000000011</v>
      </c>
      <c r="F71" s="55">
        <f>VLOOKUP($C71,'Bilaga 2b-24'!$B$5:$N$314,4,FALSE)</f>
        <v>319.66111111111127</v>
      </c>
      <c r="G71" s="55">
        <f>VLOOKUP($C71,'Bilaga 2b-24'!$B$5:$N$314,5,FALSE)</f>
        <v>319.66111111111127</v>
      </c>
      <c r="H71" s="55">
        <f>VLOOKUP($C71,'Bilaga 2b-24'!$B$5:$N$314,6,FALSE)</f>
        <v>244.52708333333348</v>
      </c>
      <c r="I71" s="55">
        <f>VLOOKUP($C71,'Bilaga 2b-24'!$B$5:$N$314,7,FALSE)</f>
        <v>254.89722222222238</v>
      </c>
      <c r="J71" s="55">
        <f>VLOOKUP($C71,'Bilaga 2b-24'!$B$5:$N$314,8,FALSE)</f>
        <v>952.0368333333339</v>
      </c>
      <c r="K71" s="55">
        <f>VLOOKUP($C71,'Bilaga 2b-24'!$B$5:$N$314,9,FALSE)</f>
        <v>1042.9076666666672</v>
      </c>
      <c r="L71" s="55">
        <f>VLOOKUP($C71,'Bilaga 2b-24'!$B$5:$N$314,12,FALSE)</f>
        <v>1670.7595623123132</v>
      </c>
      <c r="M71" s="55">
        <f>VLOOKUP($C71,'Bilaga 2b-24'!$B$5:$N$314,13,FALSE)</f>
        <v>1822.9660000000006</v>
      </c>
      <c r="N71" s="44"/>
      <c r="P71">
        <f t="shared" ref="P71:P82" si="6">RANK(M71,$M$70:$M$82,1)</f>
        <v>2</v>
      </c>
    </row>
    <row r="72" spans="1:16" x14ac:dyDescent="0.2">
      <c r="B72" s="44"/>
      <c r="C72" s="54" t="s">
        <v>68</v>
      </c>
      <c r="D72" s="55">
        <f>VLOOKUP($C72,'Bilaga 2b-24'!$B$5:$N$314,2,FALSE)</f>
        <v>122.17342342342347</v>
      </c>
      <c r="E72" s="55">
        <f>VLOOKUP($C72,'Bilaga 2b-24'!$B$5:$N$314,3,FALSE)</f>
        <v>136.43333333333339</v>
      </c>
      <c r="F72" s="55">
        <f>VLOOKUP($C72,'Bilaga 2b-24'!$B$5:$N$314,4,FALSE)</f>
        <v>244.67777777777792</v>
      </c>
      <c r="G72" s="55">
        <f>VLOOKUP($C72,'Bilaga 2b-24'!$B$5:$N$314,5,FALSE)</f>
        <v>269.06666666666678</v>
      </c>
      <c r="H72" s="55">
        <f>VLOOKUP($C72,'Bilaga 2b-24'!$B$5:$N$314,6,FALSE)</f>
        <v>274.94722222222236</v>
      </c>
      <c r="I72" s="55">
        <f>VLOOKUP($C72,'Bilaga 2b-24'!$B$5:$N$314,7,FALSE)</f>
        <v>307.51666666666682</v>
      </c>
      <c r="J72" s="55">
        <f>VLOOKUP($C72,'Bilaga 2b-24'!$B$5:$N$314,8,FALSE)</f>
        <v>1033.6436666666671</v>
      </c>
      <c r="K72" s="55">
        <f>VLOOKUP($C72,'Bilaga 2b-24'!$B$5:$N$314,9,FALSE)</f>
        <v>1207.8905000000007</v>
      </c>
      <c r="L72" s="55">
        <f>VLOOKUP($C72,'Bilaga 2b-24'!$B$5:$N$314,12,FALSE)</f>
        <v>1675.4420900900907</v>
      </c>
      <c r="M72" s="55">
        <f>VLOOKUP($C72,'Bilaga 2b-24'!$B$5:$N$314,13,FALSE)</f>
        <v>1920.9071666666675</v>
      </c>
      <c r="N72" s="44"/>
      <c r="P72">
        <f t="shared" si="6"/>
        <v>3</v>
      </c>
    </row>
    <row r="73" spans="1:16" x14ac:dyDescent="0.2">
      <c r="B73" s="44"/>
      <c r="C73" s="54" t="s">
        <v>60</v>
      </c>
      <c r="D73" s="55">
        <f>VLOOKUP($C73,'Bilaga 2b-24'!$B$5:$N$314,2,FALSE)</f>
        <v>79.159159159159202</v>
      </c>
      <c r="E73" s="55">
        <f>VLOOKUP($C73,'Bilaga 2b-24'!$B$5:$N$314,3,FALSE)</f>
        <v>93.416666666666728</v>
      </c>
      <c r="F73" s="55">
        <f>VLOOKUP($C73,'Bilaga 2b-24'!$B$5:$N$314,4,FALSE)</f>
        <v>402.777777777778</v>
      </c>
      <c r="G73" s="55">
        <f>VLOOKUP($C73,'Bilaga 2b-24'!$B$5:$N$314,5,FALSE)</f>
        <v>415.08333333333354</v>
      </c>
      <c r="H73" s="55">
        <f>VLOOKUP($C73,'Bilaga 2b-24'!$B$5:$N$314,6,FALSE)</f>
        <v>363.64861111111139</v>
      </c>
      <c r="I73" s="55">
        <f>VLOOKUP($C73,'Bilaga 2b-24'!$B$5:$N$314,7,FALSE)</f>
        <v>397.21944444444466</v>
      </c>
      <c r="J73" s="55">
        <f>VLOOKUP($C73,'Bilaga 2b-24'!$B$5:$N$314,8,FALSE)</f>
        <v>1024.7763888888894</v>
      </c>
      <c r="K73" s="55">
        <f>VLOOKUP($C73,'Bilaga 2b-24'!$B$5:$N$314,9,FALSE)</f>
        <v>1096.4866111111116</v>
      </c>
      <c r="L73" s="55">
        <f>VLOOKUP($C73,'Bilaga 2b-24'!$B$5:$N$314,12,FALSE)</f>
        <v>1870.3619369369383</v>
      </c>
      <c r="M73" s="55">
        <f>VLOOKUP($C73,'Bilaga 2b-24'!$B$5:$N$314,13,FALSE)</f>
        <v>2002.2060555555565</v>
      </c>
      <c r="N73" s="44"/>
      <c r="P73">
        <f t="shared" si="6"/>
        <v>4</v>
      </c>
    </row>
    <row r="74" spans="1:16" x14ac:dyDescent="0.2">
      <c r="B74" s="44"/>
      <c r="C74" s="54" t="s">
        <v>66</v>
      </c>
      <c r="D74" s="55">
        <f>VLOOKUP($C74,'Bilaga 2b-24'!$B$5:$N$314,2,FALSE)</f>
        <v>90.886928881343195</v>
      </c>
      <c r="E74" s="55">
        <f>VLOOKUP($C74,'Bilaga 2b-24'!$B$5:$N$314,3,FALSE)</f>
        <v>80.094443427191706</v>
      </c>
      <c r="F74" s="55">
        <f>VLOOKUP($C74,'Bilaga 2b-24'!$B$5:$N$314,4,FALSE)</f>
        <v>399.72777777777793</v>
      </c>
      <c r="G74" s="55">
        <f>VLOOKUP($C74,'Bilaga 2b-24'!$B$5:$N$314,5,FALSE)</f>
        <v>423.73333333333358</v>
      </c>
      <c r="H74" s="55">
        <f>VLOOKUP($C74,'Bilaga 2b-24'!$B$5:$N$314,6,FALSE)</f>
        <v>363.64861111111139</v>
      </c>
      <c r="I74" s="55">
        <f>VLOOKUP($C74,'Bilaga 2b-24'!$B$5:$N$314,7,FALSE)</f>
        <v>397.21944444444466</v>
      </c>
      <c r="J74" s="55">
        <f>VLOOKUP($C74,'Bilaga 2b-24'!$B$5:$N$314,8,FALSE)</f>
        <v>1086.5042222222228</v>
      </c>
      <c r="K74" s="55">
        <f>VLOOKUP($C74,'Bilaga 2b-24'!$B$5:$N$314,9,FALSE)</f>
        <v>1119.185555555556</v>
      </c>
      <c r="L74" s="55">
        <f>VLOOKUP($C74,'Bilaga 2b-24'!$B$5:$N$314,12,FALSE)</f>
        <v>1940.7675399924553</v>
      </c>
      <c r="M74" s="55">
        <f>VLOOKUP($C74,'Bilaga 2b-24'!$B$5:$N$314,13,FALSE)</f>
        <v>2020.2327767605257</v>
      </c>
      <c r="N74" s="44"/>
      <c r="P74">
        <f t="shared" si="6"/>
        <v>5</v>
      </c>
    </row>
    <row r="75" spans="1:16" x14ac:dyDescent="0.2">
      <c r="B75" s="44"/>
      <c r="C75" s="54" t="s">
        <v>69</v>
      </c>
      <c r="D75" s="55">
        <f>VLOOKUP($C75,'Bilaga 2b-24'!$B$5:$N$314,2,FALSE)</f>
        <v>122.17342342342347</v>
      </c>
      <c r="E75" s="55">
        <f>VLOOKUP($C75,'Bilaga 2b-24'!$B$5:$N$314,3,FALSE)</f>
        <v>136.43333333333339</v>
      </c>
      <c r="F75" s="55">
        <f>VLOOKUP($C75,'Bilaga 2b-24'!$B$5:$N$314,4,FALSE)</f>
        <v>309.22222222222234</v>
      </c>
      <c r="G75" s="55">
        <f>VLOOKUP($C75,'Bilaga 2b-24'!$B$5:$N$314,5,FALSE)</f>
        <v>363.80000000000018</v>
      </c>
      <c r="H75" s="55">
        <f>VLOOKUP($C75,'Bilaga 2b-24'!$B$5:$N$314,6,FALSE)</f>
        <v>274.94722222222236</v>
      </c>
      <c r="I75" s="55">
        <f>VLOOKUP($C75,'Bilaga 2b-24'!$B$5:$N$314,7,FALSE)</f>
        <v>307.51666666666682</v>
      </c>
      <c r="J75" s="55">
        <f>VLOOKUP($C75,'Bilaga 2b-24'!$B$5:$N$314,8,FALSE)</f>
        <v>1102.0407222222227</v>
      </c>
      <c r="K75" s="55">
        <f>VLOOKUP($C75,'Bilaga 2b-24'!$B$5:$N$314,9,FALSE)</f>
        <v>1216.4253888888895</v>
      </c>
      <c r="L75" s="55">
        <f>VLOOKUP($C75,'Bilaga 2b-24'!$B$5:$N$314,12,FALSE)</f>
        <v>1808.383590090091</v>
      </c>
      <c r="M75" s="55">
        <f>VLOOKUP($C75,'Bilaga 2b-24'!$B$5:$N$314,13,FALSE)</f>
        <v>2024.1753888888898</v>
      </c>
      <c r="N75" s="44"/>
      <c r="P75">
        <f t="shared" si="6"/>
        <v>6</v>
      </c>
    </row>
    <row r="76" spans="1:16" x14ac:dyDescent="0.2">
      <c r="B76" s="44"/>
      <c r="C76" s="54" t="s">
        <v>62</v>
      </c>
      <c r="D76" s="55">
        <f>VLOOKUP($C76,'Bilaga 2b-24'!$B$5:$N$314,2,FALSE)</f>
        <v>93.981981981982031</v>
      </c>
      <c r="E76" s="55">
        <f>VLOOKUP($C76,'Bilaga 2b-24'!$B$5:$N$314,3,FALSE)</f>
        <v>139.5833333333334</v>
      </c>
      <c r="F76" s="55">
        <f>VLOOKUP($C76,'Bilaga 2b-24'!$B$5:$N$314,4,FALSE)</f>
        <v>447.2444444444447</v>
      </c>
      <c r="G76" s="55">
        <f>VLOOKUP($C76,'Bilaga 2b-24'!$B$5:$N$314,5,FALSE)</f>
        <v>535.22222222222251</v>
      </c>
      <c r="H76" s="55">
        <f>VLOOKUP($C76,'Bilaga 2b-24'!$B$5:$N$314,6,FALSE)</f>
        <v>363.64861111111139</v>
      </c>
      <c r="I76" s="55">
        <f>VLOOKUP($C76,'Bilaga 2b-24'!$B$5:$N$314,7,FALSE)</f>
        <v>397.21944444444466</v>
      </c>
      <c r="J76" s="55">
        <f>VLOOKUP($C76,'Bilaga 2b-24'!$B$5:$N$314,8,FALSE)</f>
        <v>968.69916666666711</v>
      </c>
      <c r="K76" s="55">
        <f>VLOOKUP($C76,'Bilaga 2b-24'!$B$5:$N$314,9,FALSE)</f>
        <v>1060.2991111111116</v>
      </c>
      <c r="L76" s="55">
        <f>VLOOKUP($C76,'Bilaga 2b-24'!$B$5:$N$314,12,FALSE)</f>
        <v>1873.574204204205</v>
      </c>
      <c r="M76" s="55">
        <f>VLOOKUP($C76,'Bilaga 2b-24'!$B$5:$N$314,13,FALSE)</f>
        <v>2132.324111111112</v>
      </c>
      <c r="N76" s="44"/>
      <c r="P76">
        <f t="shared" si="6"/>
        <v>7</v>
      </c>
    </row>
    <row r="77" spans="1:16" x14ac:dyDescent="0.2">
      <c r="B77" s="44"/>
      <c r="C77" s="54" t="s">
        <v>63</v>
      </c>
      <c r="D77" s="55">
        <f>VLOOKUP($C77,'Bilaga 2b-24'!$B$5:$N$314,2,FALSE)</f>
        <v>115.42492492492498</v>
      </c>
      <c r="E77" s="55">
        <f>VLOOKUP($C77,'Bilaga 2b-24'!$B$5:$N$314,3,FALSE)</f>
        <v>137.87500000000006</v>
      </c>
      <c r="F77" s="55">
        <f>VLOOKUP($C77,'Bilaga 2b-24'!$B$5:$N$314,4,FALSE)</f>
        <v>587.61111111111143</v>
      </c>
      <c r="G77" s="55">
        <f>VLOOKUP($C77,'Bilaga 2b-24'!$B$5:$N$314,5,FALSE)</f>
        <v>587.61111111111143</v>
      </c>
      <c r="H77" s="55">
        <f>VLOOKUP($C77,'Bilaga 2b-24'!$B$5:$N$314,6,FALSE)</f>
        <v>274.94722222222236</v>
      </c>
      <c r="I77" s="55">
        <f>VLOOKUP($C77,'Bilaga 2b-24'!$B$5:$N$314,7,FALSE)</f>
        <v>307.51666666666682</v>
      </c>
      <c r="J77" s="55">
        <f>VLOOKUP($C77,'Bilaga 2b-24'!$B$5:$N$314,8,FALSE)</f>
        <v>1042.1785555555559</v>
      </c>
      <c r="K77" s="55">
        <f>VLOOKUP($C77,'Bilaga 2b-24'!$B$5:$N$314,9,FALSE)</f>
        <v>1151.6846111111115</v>
      </c>
      <c r="L77" s="55">
        <f>VLOOKUP($C77,'Bilaga 2b-24'!$B$5:$N$314,12,FALSE)</f>
        <v>2020.1618138138147</v>
      </c>
      <c r="M77" s="55">
        <f>VLOOKUP($C77,'Bilaga 2b-24'!$B$5:$N$314,13,FALSE)</f>
        <v>2184.6873888888899</v>
      </c>
      <c r="N77" s="44"/>
      <c r="P77">
        <f t="shared" si="6"/>
        <v>8</v>
      </c>
    </row>
    <row r="78" spans="1:16" x14ac:dyDescent="0.2">
      <c r="B78" s="44"/>
      <c r="C78" s="54" t="s">
        <v>59</v>
      </c>
      <c r="D78" s="55">
        <f>VLOOKUP($C78,'Bilaga 2b-24'!$B$5:$N$314,2,FALSE)</f>
        <v>76.269360269360305</v>
      </c>
      <c r="E78" s="55">
        <f>VLOOKUP($C78,'Bilaga 2b-24'!$B$5:$N$314,3,FALSE)</f>
        <v>66.688888888888911</v>
      </c>
      <c r="F78" s="55">
        <f>VLOOKUP($C78,'Bilaga 2b-24'!$B$5:$N$314,4,FALSE)</f>
        <v>476.81666666666689</v>
      </c>
      <c r="G78" s="55">
        <f>VLOOKUP($C78,'Bilaga 2b-24'!$B$5:$N$314,5,FALSE)</f>
        <v>488.73333333333358</v>
      </c>
      <c r="H78" s="55">
        <f>VLOOKUP($C78,'Bilaga 2b-24'!$B$5:$N$314,6,FALSE)</f>
        <v>363.64861111111139</v>
      </c>
      <c r="I78" s="55">
        <f>VLOOKUP($C78,'Bilaga 2b-24'!$B$5:$N$314,7,FALSE)</f>
        <v>397.21944444444466</v>
      </c>
      <c r="J78" s="55">
        <f>VLOOKUP($C78,'Bilaga 2b-24'!$B$5:$N$314,8,FALSE)</f>
        <v>1166.0416666666672</v>
      </c>
      <c r="K78" s="55">
        <f>VLOOKUP($C78,'Bilaga 2b-24'!$B$5:$N$314,9,FALSE)</f>
        <v>1289.5972222222229</v>
      </c>
      <c r="L78" s="55">
        <f>VLOOKUP($C78,'Bilaga 2b-24'!$B$5:$N$314,12,FALSE)</f>
        <v>2082.7763047138055</v>
      </c>
      <c r="M78" s="55">
        <f>VLOOKUP($C78,'Bilaga 2b-24'!$B$5:$N$314,13,FALSE)</f>
        <v>2242.23888888889</v>
      </c>
      <c r="N78" s="44"/>
      <c r="P78">
        <f t="shared" si="6"/>
        <v>9</v>
      </c>
    </row>
    <row r="79" spans="1:16" x14ac:dyDescent="0.2">
      <c r="B79" s="44"/>
      <c r="C79" s="54" t="s">
        <v>67</v>
      </c>
      <c r="D79" s="55">
        <f>VLOOKUP($C79,'Bilaga 2b-24'!$B$5:$N$314,2,FALSE)</f>
        <v>108.56688003793272</v>
      </c>
      <c r="E79" s="55">
        <f>VLOOKUP($C79,'Bilaga 2b-24'!$B$5:$N$314,3,FALSE)</f>
        <v>115.91555277506507</v>
      </c>
      <c r="F79" s="55">
        <f>VLOOKUP($C79,'Bilaga 2b-24'!$B$5:$N$314,4,FALSE)</f>
        <v>507.3833333333335</v>
      </c>
      <c r="G79" s="55">
        <f>VLOOKUP($C79,'Bilaga 2b-24'!$B$5:$N$314,5,FALSE)</f>
        <v>629.3722222222226</v>
      </c>
      <c r="H79" s="55">
        <f>VLOOKUP($C79,'Bilaga 2b-24'!$B$5:$N$314,6,FALSE)</f>
        <v>363.64861111111139</v>
      </c>
      <c r="I79" s="55">
        <f>VLOOKUP($C79,'Bilaga 2b-24'!$B$5:$N$314,7,FALSE)</f>
        <v>397.21944444444466</v>
      </c>
      <c r="J79" s="55">
        <f>VLOOKUP($C79,'Bilaga 2b-24'!$B$5:$N$314,8,FALSE)</f>
        <v>1086.5042222222228</v>
      </c>
      <c r="K79" s="55">
        <f>VLOOKUP($C79,'Bilaga 2b-24'!$B$5:$N$314,9,FALSE)</f>
        <v>1119.185555555556</v>
      </c>
      <c r="L79" s="55">
        <f>VLOOKUP($C79,'Bilaga 2b-24'!$B$5:$N$314,12,FALSE)</f>
        <v>2066.1030467046007</v>
      </c>
      <c r="M79" s="55">
        <f>VLOOKUP($C79,'Bilaga 2b-24'!$B$5:$N$314,13,FALSE)</f>
        <v>2261.6927749972883</v>
      </c>
      <c r="N79" s="44"/>
      <c r="P79">
        <f t="shared" si="6"/>
        <v>10</v>
      </c>
    </row>
    <row r="80" spans="1:16" x14ac:dyDescent="0.2">
      <c r="B80" s="44"/>
      <c r="C80" s="54" t="s">
        <v>64</v>
      </c>
      <c r="D80" s="55">
        <f>VLOOKUP($C80,'Bilaga 2b-24'!$B$5:$N$314,2,FALSE)</f>
        <v>87.243243243243285</v>
      </c>
      <c r="E80" s="55">
        <f>VLOOKUP($C80,'Bilaga 2b-24'!$B$5:$N$314,3,FALSE)</f>
        <v>94.0555555555556</v>
      </c>
      <c r="F80" s="55">
        <f>VLOOKUP($C80,'Bilaga 2b-24'!$B$5:$N$314,4,FALSE)</f>
        <v>426.1666666666668</v>
      </c>
      <c r="G80" s="55">
        <f>VLOOKUP($C80,'Bilaga 2b-24'!$B$5:$N$314,5,FALSE)</f>
        <v>426.1666666666668</v>
      </c>
      <c r="H80" s="55">
        <f>VLOOKUP($C80,'Bilaga 2b-24'!$B$5:$N$314,6,FALSE)</f>
        <v>363.64861111111139</v>
      </c>
      <c r="I80" s="55">
        <f>VLOOKUP($C80,'Bilaga 2b-24'!$B$5:$N$314,7,FALSE)</f>
        <v>397.21944444444466</v>
      </c>
      <c r="J80" s="55">
        <f>VLOOKUP($C80,'Bilaga 2b-24'!$B$5:$N$314,8,FALSE)</f>
        <v>1098.3630000000007</v>
      </c>
      <c r="K80" s="55">
        <f>VLOOKUP($C80,'Bilaga 2b-24'!$B$5:$N$314,9,FALSE)</f>
        <v>1480.7388888888897</v>
      </c>
      <c r="L80" s="55">
        <f>VLOOKUP($C80,'Bilaga 2b-24'!$B$5:$N$314,12,FALSE)</f>
        <v>1975.4215210210223</v>
      </c>
      <c r="M80" s="55">
        <f>VLOOKUP($C80,'Bilaga 2b-24'!$B$5:$N$314,13,FALSE)</f>
        <v>2398.180555555557</v>
      </c>
      <c r="N80" s="44"/>
      <c r="P80">
        <f t="shared" si="6"/>
        <v>11</v>
      </c>
    </row>
    <row r="81" spans="1:16" x14ac:dyDescent="0.2">
      <c r="B81" s="44"/>
      <c r="C81" s="54" t="s">
        <v>58</v>
      </c>
      <c r="D81" s="55">
        <f>VLOOKUP($C81,'Bilaga 2b-24'!$B$5:$N$314,2,FALSE)</f>
        <v>182.5668168168169</v>
      </c>
      <c r="E81" s="55">
        <f>VLOOKUP($C81,'Bilaga 2b-24'!$B$5:$N$314,3,FALSE)</f>
        <v>227.50333333333344</v>
      </c>
      <c r="F81" s="55">
        <f>VLOOKUP($C81,'Bilaga 2b-24'!$B$5:$N$314,4,FALSE)</f>
        <v>560.69444444444468</v>
      </c>
      <c r="G81" s="55">
        <f>VLOOKUP($C81,'Bilaga 2b-24'!$B$5:$N$314,5,FALSE)</f>
        <v>560.69444444444468</v>
      </c>
      <c r="H81" s="55">
        <f>VLOOKUP($C81,'Bilaga 2b-24'!$B$5:$N$314,6,FALSE)</f>
        <v>274.94722222222236</v>
      </c>
      <c r="I81" s="55">
        <f>VLOOKUP($C81,'Bilaga 2b-24'!$B$5:$N$314,7,FALSE)</f>
        <v>307.51666666666682</v>
      </c>
      <c r="J81" s="55">
        <f>VLOOKUP($C81,'Bilaga 2b-24'!$B$5:$N$314,8,FALSE)</f>
        <v>1229.5708333333339</v>
      </c>
      <c r="K81" s="55">
        <f>VLOOKUP($C81,'Bilaga 2b-24'!$B$5:$N$314,9,FALSE)</f>
        <v>1436.2738333333339</v>
      </c>
      <c r="L81" s="55">
        <f>VLOOKUP($C81,'Bilaga 2b-24'!$B$5:$N$314,12,FALSE)</f>
        <v>2247.7793168168178</v>
      </c>
      <c r="M81" s="55">
        <f>VLOOKUP($C81,'Bilaga 2b-24'!$B$5:$N$314,13,FALSE)</f>
        <v>2531.9882777777789</v>
      </c>
      <c r="N81" s="44"/>
      <c r="P81">
        <f t="shared" si="6"/>
        <v>12</v>
      </c>
    </row>
    <row r="82" spans="1:16" ht="13.5" thickBot="1" x14ac:dyDescent="0.25">
      <c r="B82" s="44"/>
      <c r="C82" s="57" t="s">
        <v>61</v>
      </c>
      <c r="D82" s="58">
        <f>VLOOKUP($C82,'Bilaga 2b-24'!$B$5:$N$314,2,FALSE)</f>
        <v>134.85195195195203</v>
      </c>
      <c r="E82" s="58">
        <f>VLOOKUP($C82,'Bilaga 2b-24'!$B$5:$N$314,3,FALSE)</f>
        <v>222.71111111111122</v>
      </c>
      <c r="F82" s="58">
        <f>VLOOKUP($C82,'Bilaga 2b-24'!$B$5:$N$314,4,FALSE)</f>
        <v>465.57222222222248</v>
      </c>
      <c r="G82" s="58">
        <f>VLOOKUP($C82,'Bilaga 2b-24'!$B$5:$N$314,5,FALSE)</f>
        <v>600.61111111111143</v>
      </c>
      <c r="H82" s="58">
        <f>VLOOKUP($C82,'Bilaga 2b-24'!$B$5:$N$314,6,FALSE)</f>
        <v>274.94722222222236</v>
      </c>
      <c r="I82" s="58">
        <f>VLOOKUP($C82,'Bilaga 2b-24'!$B$5:$N$314,7,FALSE)</f>
        <v>307.51666666666682</v>
      </c>
      <c r="J82" s="58">
        <f>VLOOKUP($C82,'Bilaga 2b-24'!$B$5:$N$314,8,FALSE)</f>
        <v>1139.2897222222227</v>
      </c>
      <c r="K82" s="58">
        <f>VLOOKUP($C82,'Bilaga 2b-24'!$B$5:$N$314,9,FALSE)</f>
        <v>1470.3061666666672</v>
      </c>
      <c r="L82" s="58">
        <f>VLOOKUP($C82,'Bilaga 2b-24'!$B$5:$N$314,12,FALSE)</f>
        <v>2014.6611186186194</v>
      </c>
      <c r="M82" s="58">
        <f>VLOOKUP($C82,'Bilaga 2b-24'!$B$5:$N$314,13,FALSE)</f>
        <v>2601.1450555555566</v>
      </c>
      <c r="N82" s="44"/>
      <c r="P82">
        <f t="shared" si="6"/>
        <v>13</v>
      </c>
    </row>
    <row r="83" spans="1:16" ht="18.75" customHeight="1" thickTop="1" x14ac:dyDescent="0.2">
      <c r="B83" s="44"/>
      <c r="C83" s="59" t="s">
        <v>605</v>
      </c>
      <c r="D83" s="60">
        <f>SUM(D70:D82)/COUNTIF(D70:D82,"&gt;0")</f>
        <v>113.77489399339152</v>
      </c>
      <c r="E83" s="60">
        <f t="shared" ref="E83:M83" si="7">SUM(E70:E82)/COUNTIF(E70:E82,"&gt;0")</f>
        <v>136.78371765658392</v>
      </c>
      <c r="F83" s="60">
        <f t="shared" si="7"/>
        <v>416.98290598290617</v>
      </c>
      <c r="G83" s="60">
        <f t="shared" si="7"/>
        <v>456.24615384615402</v>
      </c>
      <c r="H83" s="60">
        <f t="shared" si="7"/>
        <v>310.36084401709422</v>
      </c>
      <c r="I83" s="60">
        <f t="shared" si="7"/>
        <v>339.86602564102577</v>
      </c>
      <c r="J83" s="60">
        <f t="shared" si="7"/>
        <v>1065.2758717948723</v>
      </c>
      <c r="K83" s="60">
        <f>SUM(K70:K82)/COUNTIF(K70:K82,"&gt;0")</f>
        <v>1207.9658162393166</v>
      </c>
      <c r="L83" s="60">
        <f t="shared" si="7"/>
        <v>1906.394515788264</v>
      </c>
      <c r="M83" s="60">
        <f t="shared" si="7"/>
        <v>2140.8617133830808</v>
      </c>
      <c r="N83" s="44"/>
      <c r="P83" s="19">
        <f>+M83/L83-1</f>
        <v>0.1229898615701106</v>
      </c>
    </row>
    <row r="84" spans="1:16" x14ac:dyDescent="0.2">
      <c r="B84" s="44"/>
      <c r="C84" s="59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44"/>
    </row>
    <row r="85" spans="1:16" x14ac:dyDescent="0.2">
      <c r="B85" s="44"/>
      <c r="C85" s="59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44"/>
    </row>
    <row r="86" spans="1:16" ht="15.75" x14ac:dyDescent="0.25">
      <c r="B86" s="44"/>
      <c r="C86" s="45" t="str">
        <f>CONCATENATE("Kostnad fördelad per nyttighet i kr/månad och lägenhet inkl moms i ",A89)</f>
        <v>Kostnad fördelad per nyttighet i kr/månad och lägenhet inkl moms i Jönköpings län</v>
      </c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4"/>
    </row>
    <row r="87" spans="1:16" x14ac:dyDescent="0.2">
      <c r="B87" s="44"/>
      <c r="C87" s="44"/>
      <c r="D87" s="46" t="s">
        <v>1</v>
      </c>
      <c r="E87" s="46"/>
      <c r="F87" s="46" t="s">
        <v>2</v>
      </c>
      <c r="G87" s="46"/>
      <c r="H87" s="46" t="s">
        <v>627</v>
      </c>
      <c r="I87" s="46"/>
      <c r="J87" s="46" t="s">
        <v>4</v>
      </c>
      <c r="K87" s="46"/>
      <c r="L87" s="46" t="s">
        <v>628</v>
      </c>
      <c r="M87" s="46"/>
      <c r="N87" s="44"/>
      <c r="O87" s="47" t="s">
        <v>602</v>
      </c>
    </row>
    <row r="88" spans="1:16" ht="13.5" thickBot="1" x14ac:dyDescent="0.25">
      <c r="A88" t="s">
        <v>7</v>
      </c>
      <c r="B88" s="44"/>
      <c r="C88" s="48" t="s">
        <v>8</v>
      </c>
      <c r="D88" s="49">
        <v>2023</v>
      </c>
      <c r="E88" s="49">
        <v>2024</v>
      </c>
      <c r="F88" s="49">
        <v>2023</v>
      </c>
      <c r="G88" s="49">
        <v>2024</v>
      </c>
      <c r="H88" s="49">
        <v>2023</v>
      </c>
      <c r="I88" s="49">
        <v>2024</v>
      </c>
      <c r="J88" s="49">
        <v>2023</v>
      </c>
      <c r="K88" s="49">
        <v>2024</v>
      </c>
      <c r="L88" s="49">
        <v>2023</v>
      </c>
      <c r="M88" s="49">
        <v>2024</v>
      </c>
      <c r="N88" s="44"/>
      <c r="O88" s="47">
        <v>2024</v>
      </c>
      <c r="P88" t="s">
        <v>603</v>
      </c>
    </row>
    <row r="89" spans="1:16" ht="18.75" customHeight="1" x14ac:dyDescent="0.2">
      <c r="A89" s="14" t="s">
        <v>71</v>
      </c>
      <c r="B89" s="62"/>
      <c r="C89" s="51" t="s">
        <v>76</v>
      </c>
      <c r="D89" s="52">
        <f>VLOOKUP($C89,'Bilaga 2b-24'!$B$5:$N$314,2,FALSE)</f>
        <v>115.03008857094194</v>
      </c>
      <c r="E89" s="52">
        <f>VLOOKUP($C89,'Bilaga 2b-24'!$B$5:$N$314,3,FALSE)</f>
        <v>117.05555386013451</v>
      </c>
      <c r="F89" s="52">
        <f>VLOOKUP($C89,'Bilaga 2b-24'!$B$5:$N$314,4,FALSE)</f>
        <v>346.4166666666668</v>
      </c>
      <c r="G89" s="52">
        <f>VLOOKUP($C89,'Bilaga 2b-24'!$B$5:$N$314,5,FALSE)</f>
        <v>418.66666666666691</v>
      </c>
      <c r="H89" s="52">
        <f>VLOOKUP($C89,'Bilaga 2b-24'!$B$5:$N$314,6,FALSE)</f>
        <v>208.6114583333335</v>
      </c>
      <c r="I89" s="52">
        <f>VLOOKUP($C89,'Bilaga 2b-24'!$B$5:$N$314,7,FALSE)</f>
        <v>215.70173611111122</v>
      </c>
      <c r="J89" s="52">
        <f>VLOOKUP($C89,'Bilaga 2b-24'!$B$5:$N$314,8,FALSE)</f>
        <v>875.05127777777818</v>
      </c>
      <c r="K89" s="52">
        <f>VLOOKUP($C89,'Bilaga 2b-24'!$B$5:$N$314,9,FALSE)</f>
        <v>1006.2912777777783</v>
      </c>
      <c r="L89" s="52">
        <f>VLOOKUP($C89,'Bilaga 2b-24'!$B$5:$N$314,12,FALSE)</f>
        <v>1545.1094913487204</v>
      </c>
      <c r="M89" s="52">
        <f>VLOOKUP($C89,'Bilaga 2b-24'!$B$5:$N$314,13,FALSE)</f>
        <v>1757.7152344156909</v>
      </c>
      <c r="N89" s="44"/>
      <c r="O89" s="36">
        <f>+M101-M89</f>
        <v>1028.5889981486005</v>
      </c>
      <c r="P89">
        <f>RANK(M89,$M$89:$M$101,1)</f>
        <v>1</v>
      </c>
    </row>
    <row r="90" spans="1:16" x14ac:dyDescent="0.2">
      <c r="B90" s="44"/>
      <c r="C90" s="54" t="s">
        <v>74</v>
      </c>
      <c r="D90" s="55">
        <f>VLOOKUP($C90,'Bilaga 2b-24'!$B$5:$N$314,2,FALSE)</f>
        <v>105.53476702508966</v>
      </c>
      <c r="E90" s="55">
        <f>VLOOKUP($C90,'Bilaga 2b-24'!$B$5:$N$314,3,FALSE)</f>
        <v>104.35555775960285</v>
      </c>
      <c r="F90" s="55">
        <f>VLOOKUP($C90,'Bilaga 2b-24'!$B$5:$N$314,4,FALSE)</f>
        <v>318.96111111111128</v>
      </c>
      <c r="G90" s="55">
        <f>VLOOKUP($C90,'Bilaga 2b-24'!$B$5:$N$314,5,FALSE)</f>
        <v>376.43333333333345</v>
      </c>
      <c r="H90" s="55">
        <f>VLOOKUP($C90,'Bilaga 2b-24'!$B$5:$N$314,6,FALSE)</f>
        <v>283.13819444444465</v>
      </c>
      <c r="I90" s="55">
        <f>VLOOKUP($C90,'Bilaga 2b-24'!$B$5:$N$314,7,FALSE)</f>
        <v>283.13819444444465</v>
      </c>
      <c r="J90" s="55">
        <f>VLOOKUP($C90,'Bilaga 2b-24'!$B$5:$N$314,8,FALSE)</f>
        <v>938.19444444444491</v>
      </c>
      <c r="K90" s="55">
        <f>VLOOKUP($C90,'Bilaga 2b-24'!$B$5:$N$314,9,FALSE)</f>
        <v>1099.0277777777783</v>
      </c>
      <c r="L90" s="55">
        <f>VLOOKUP($C90,'Bilaga 2b-24'!$B$5:$N$314,12,FALSE)</f>
        <v>1645.8285170250904</v>
      </c>
      <c r="M90" s="55">
        <f>VLOOKUP($C90,'Bilaga 2b-24'!$B$5:$N$314,13,FALSE)</f>
        <v>1862.9548633151592</v>
      </c>
      <c r="N90" s="44"/>
      <c r="P90">
        <f t="shared" ref="P90:P101" si="8">RANK(M90,$M$89:$M$101,1)</f>
        <v>2</v>
      </c>
    </row>
    <row r="91" spans="1:16" x14ac:dyDescent="0.2">
      <c r="B91" s="44"/>
      <c r="C91" s="54" t="s">
        <v>80</v>
      </c>
      <c r="D91" s="55">
        <f>VLOOKUP($C91,'Bilaga 2b-24'!$B$5:$N$314,2,FALSE)</f>
        <v>121.38408408408412</v>
      </c>
      <c r="E91" s="55">
        <f>VLOOKUP($C91,'Bilaga 2b-24'!$B$5:$N$314,3,FALSE)</f>
        <v>134.39999686347119</v>
      </c>
      <c r="F91" s="55">
        <f>VLOOKUP($C91,'Bilaga 2b-24'!$B$5:$N$314,4,FALSE)</f>
        <v>451.32222222222248</v>
      </c>
      <c r="G91" s="55">
        <f>VLOOKUP($C91,'Bilaga 2b-24'!$B$5:$N$314,5,FALSE)</f>
        <v>537.07222222222254</v>
      </c>
      <c r="H91" s="55">
        <f>VLOOKUP($C91,'Bilaga 2b-24'!$B$5:$N$314,6,FALSE)</f>
        <v>223.71006944444454</v>
      </c>
      <c r="I91" s="55">
        <f>VLOOKUP($C91,'Bilaga 2b-24'!$B$5:$N$314,7,FALSE)</f>
        <v>234.05034722222237</v>
      </c>
      <c r="J91" s="55">
        <f>VLOOKUP($C91,'Bilaga 2b-24'!$B$5:$N$314,8,FALSE)</f>
        <v>805.63561111111142</v>
      </c>
      <c r="K91" s="55">
        <f>VLOOKUP($C91,'Bilaga 2b-24'!$B$5:$N$314,9,FALSE)</f>
        <v>958.44872222222273</v>
      </c>
      <c r="L91" s="55">
        <f>VLOOKUP($C91,'Bilaga 2b-24'!$B$5:$N$314,12,FALSE)</f>
        <v>1602.0519868618624</v>
      </c>
      <c r="M91" s="55">
        <f>VLOOKUP($C91,'Bilaga 2b-24'!$B$5:$N$314,13,FALSE)</f>
        <v>1863.9712885301387</v>
      </c>
      <c r="N91" s="44"/>
      <c r="P91">
        <f t="shared" si="8"/>
        <v>3</v>
      </c>
    </row>
    <row r="92" spans="1:16" x14ac:dyDescent="0.2">
      <c r="B92" s="44"/>
      <c r="C92" s="54" t="s">
        <v>82</v>
      </c>
      <c r="D92" s="55">
        <f>VLOOKUP($C92,'Bilaga 2b-24'!$B$5:$N$314,2,FALSE)</f>
        <v>127.53093093093099</v>
      </c>
      <c r="E92" s="55">
        <f>VLOOKUP($C92,'Bilaga 2b-24'!$B$5:$N$314,3,FALSE)</f>
        <v>128.52777904934339</v>
      </c>
      <c r="F92" s="55">
        <f>VLOOKUP($C92,'Bilaga 2b-24'!$B$5:$N$314,4,FALSE)</f>
        <v>327.5611111111113</v>
      </c>
      <c r="G92" s="55">
        <f>VLOOKUP($C92,'Bilaga 2b-24'!$B$5:$N$314,5,FALSE)</f>
        <v>426.66666666666691</v>
      </c>
      <c r="H92" s="55">
        <f>VLOOKUP($C92,'Bilaga 2b-24'!$B$5:$N$314,6,FALSE)</f>
        <v>318.13472222222236</v>
      </c>
      <c r="I92" s="55">
        <f>VLOOKUP($C92,'Bilaga 2b-24'!$B$5:$N$314,7,FALSE)</f>
        <v>336.31875000000019</v>
      </c>
      <c r="J92" s="55">
        <f>VLOOKUP($C92,'Bilaga 2b-24'!$B$5:$N$314,8,FALSE)</f>
        <v>908.03283333333377</v>
      </c>
      <c r="K92" s="55">
        <f>VLOOKUP($C92,'Bilaga 2b-24'!$B$5:$N$314,9,FALSE)</f>
        <v>1009.7331111111116</v>
      </c>
      <c r="L92" s="55">
        <f>VLOOKUP($C92,'Bilaga 2b-24'!$B$5:$N$314,12,FALSE)</f>
        <v>1681.2595975975985</v>
      </c>
      <c r="M92" s="55">
        <f>VLOOKUP($C92,'Bilaga 2b-24'!$B$5:$N$314,13,FALSE)</f>
        <v>1901.246306827122</v>
      </c>
      <c r="N92" s="44"/>
      <c r="P92">
        <f t="shared" si="8"/>
        <v>4</v>
      </c>
    </row>
    <row r="93" spans="1:16" x14ac:dyDescent="0.2">
      <c r="B93" s="44"/>
      <c r="C93" s="54" t="s">
        <v>77</v>
      </c>
      <c r="D93" s="55">
        <f>VLOOKUP($C93,'Bilaga 2b-24'!$B$5:$N$314,2,FALSE)</f>
        <v>107.67522522522529</v>
      </c>
      <c r="E93" s="55">
        <f>VLOOKUP($C93,'Bilaga 2b-24'!$B$5:$N$314,3,FALSE)</f>
        <v>149.80555640326619</v>
      </c>
      <c r="F93" s="55">
        <f>VLOOKUP($C93,'Bilaga 2b-24'!$B$5:$N$314,4,FALSE)</f>
        <v>515.37000000000035</v>
      </c>
      <c r="G93" s="55">
        <f>VLOOKUP($C93,'Bilaga 2b-24'!$B$5:$N$314,5,FALSE)</f>
        <v>592.69750000000033</v>
      </c>
      <c r="H93" s="55">
        <f>VLOOKUP($C93,'Bilaga 2b-24'!$B$5:$N$314,6,FALSE)</f>
        <v>230.46111111111125</v>
      </c>
      <c r="I93" s="55">
        <f>VLOOKUP($C93,'Bilaga 2b-24'!$B$5:$N$314,7,FALSE)</f>
        <v>234.68333333333342</v>
      </c>
      <c r="J93" s="55">
        <f>VLOOKUP($C93,'Bilaga 2b-24'!$B$5:$N$314,8,FALSE)</f>
        <v>841.29772222222266</v>
      </c>
      <c r="K93" s="55">
        <f>VLOOKUP($C93,'Bilaga 2b-24'!$B$5:$N$314,9,FALSE)</f>
        <v>973.76005555555605</v>
      </c>
      <c r="L93" s="55">
        <f>VLOOKUP($C93,'Bilaga 2b-24'!$B$5:$N$314,12,FALSE)</f>
        <v>1694.8040585585597</v>
      </c>
      <c r="M93" s="55">
        <f>VLOOKUP($C93,'Bilaga 2b-24'!$B$5:$N$314,13,FALSE)</f>
        <v>1950.9464452921563</v>
      </c>
      <c r="N93" s="44"/>
      <c r="P93">
        <f t="shared" si="8"/>
        <v>5</v>
      </c>
    </row>
    <row r="94" spans="1:16" x14ac:dyDescent="0.2">
      <c r="B94" s="44"/>
      <c r="C94" s="54" t="s">
        <v>81</v>
      </c>
      <c r="D94" s="55">
        <f>VLOOKUP($C94,'Bilaga 2b-24'!$B$5:$N$314,2,FALSE)</f>
        <v>131.81981981981986</v>
      </c>
      <c r="E94" s="55">
        <f>VLOOKUP($C94,'Bilaga 2b-24'!$B$5:$N$314,3,FALSE)</f>
        <v>129.09239663018118</v>
      </c>
      <c r="F94" s="55">
        <f>VLOOKUP($C94,'Bilaga 2b-24'!$B$5:$N$314,4,FALSE)</f>
        <v>412.84444444444466</v>
      </c>
      <c r="G94" s="55">
        <f>VLOOKUP($C94,'Bilaga 2b-24'!$B$5:$N$314,5,FALSE)</f>
        <v>437.15555555555579</v>
      </c>
      <c r="H94" s="55">
        <f>VLOOKUP($C94,'Bilaga 2b-24'!$B$5:$N$314,6,FALSE)</f>
        <v>235.15902777777794</v>
      </c>
      <c r="I94" s="55">
        <f>VLOOKUP($C94,'Bilaga 2b-24'!$B$5:$N$314,7,FALSE)</f>
        <v>233.95763888888902</v>
      </c>
      <c r="J94" s="55">
        <f>VLOOKUP($C94,'Bilaga 2b-24'!$B$5:$N$314,8,FALSE)</f>
        <v>915.51694444444502</v>
      </c>
      <c r="K94" s="55">
        <f>VLOOKUP($C94,'Bilaga 2b-24'!$B$5:$N$314,9,FALSE)</f>
        <v>1157.8498888888894</v>
      </c>
      <c r="L94" s="55">
        <f>VLOOKUP($C94,'Bilaga 2b-24'!$B$5:$N$314,12,FALSE)</f>
        <v>1695.3402364864871</v>
      </c>
      <c r="M94" s="55">
        <f>VLOOKUP($C94,'Bilaga 2b-24'!$B$5:$N$314,13,FALSE)</f>
        <v>1958.0554799635154</v>
      </c>
      <c r="N94" s="44"/>
      <c r="P94">
        <f t="shared" si="8"/>
        <v>6</v>
      </c>
    </row>
    <row r="95" spans="1:16" x14ac:dyDescent="0.2">
      <c r="B95" s="44"/>
      <c r="C95" s="54" t="s">
        <v>78</v>
      </c>
      <c r="D95" s="55">
        <f>VLOOKUP($C95,'Bilaga 2b-24'!$B$5:$N$314,2,FALSE)</f>
        <v>105.53476702508966</v>
      </c>
      <c r="E95" s="55">
        <f>VLOOKUP($C95,'Bilaga 2b-24'!$B$5:$N$314,3,FALSE)</f>
        <v>104.84444300333672</v>
      </c>
      <c r="F95" s="55">
        <f>VLOOKUP($C95,'Bilaga 2b-24'!$B$5:$N$314,4,FALSE)</f>
        <v>419.16666666666691</v>
      </c>
      <c r="G95" s="55">
        <f>VLOOKUP($C95,'Bilaga 2b-24'!$B$5:$N$314,5,FALSE)</f>
        <v>490.42777777777798</v>
      </c>
      <c r="H95" s="55">
        <f>VLOOKUP($C95,'Bilaga 2b-24'!$B$5:$N$314,6,FALSE)</f>
        <v>296.52361111111128</v>
      </c>
      <c r="I95" s="55">
        <f>VLOOKUP($C95,'Bilaga 2b-24'!$B$5:$N$314,7,FALSE)</f>
        <v>291.71111111111128</v>
      </c>
      <c r="J95" s="55">
        <f>VLOOKUP($C95,'Bilaga 2b-24'!$B$5:$N$314,8,FALSE)</f>
        <v>897.40711111111148</v>
      </c>
      <c r="K95" s="55">
        <f>VLOOKUP($C95,'Bilaga 2b-24'!$B$5:$N$314,9,FALSE)</f>
        <v>1079.5883888888895</v>
      </c>
      <c r="L95" s="55">
        <f>VLOOKUP($C95,'Bilaga 2b-24'!$B$5:$N$314,12,FALSE)</f>
        <v>1718.6321559139794</v>
      </c>
      <c r="M95" s="55">
        <f>VLOOKUP($C95,'Bilaga 2b-24'!$B$5:$N$314,13,FALSE)</f>
        <v>1966.5717207811151</v>
      </c>
      <c r="N95" s="44"/>
      <c r="P95">
        <f t="shared" si="8"/>
        <v>7</v>
      </c>
    </row>
    <row r="96" spans="1:16" x14ac:dyDescent="0.2">
      <c r="B96" s="44"/>
      <c r="C96" s="54" t="s">
        <v>84</v>
      </c>
      <c r="D96" s="55">
        <f>VLOOKUP($C96,'Bilaga 2b-24'!$B$5:$N$314,2,FALSE)</f>
        <v>115.03008857094194</v>
      </c>
      <c r="E96" s="55">
        <f>VLOOKUP($C96,'Bilaga 2b-24'!$B$5:$N$314,3,FALSE)</f>
        <v>117.05555386013451</v>
      </c>
      <c r="F96" s="55">
        <f>VLOOKUP($C96,'Bilaga 2b-24'!$B$5:$N$314,4,FALSE)</f>
        <v>364.45111111111123</v>
      </c>
      <c r="G96" s="55">
        <f>VLOOKUP($C96,'Bilaga 2b-24'!$B$5:$N$314,5,FALSE)</f>
        <v>411.81666666666683</v>
      </c>
      <c r="H96" s="55">
        <f>VLOOKUP($C96,'Bilaga 2b-24'!$B$5:$N$314,6,FALSE)</f>
        <v>293.91250000000019</v>
      </c>
      <c r="I96" s="55">
        <f>VLOOKUP($C96,'Bilaga 2b-24'!$B$5:$N$314,7,FALSE)</f>
        <v>284.63125000000019</v>
      </c>
      <c r="J96" s="55">
        <f>VLOOKUP($C96,'Bilaga 2b-24'!$B$5:$N$314,8,FALSE)</f>
        <v>1040.9562222222228</v>
      </c>
      <c r="K96" s="55">
        <f>VLOOKUP($C96,'Bilaga 2b-24'!$B$5:$N$314,9,FALSE)</f>
        <v>1198.5085555555561</v>
      </c>
      <c r="L96" s="55">
        <f>VLOOKUP($C96,'Bilaga 2b-24'!$B$5:$N$314,12,FALSE)</f>
        <v>1814.349921904276</v>
      </c>
      <c r="M96" s="55">
        <f>VLOOKUP($C96,'Bilaga 2b-24'!$B$5:$N$314,13,FALSE)</f>
        <v>2012.0120260823578</v>
      </c>
      <c r="N96" s="44"/>
      <c r="P96">
        <f t="shared" si="8"/>
        <v>9</v>
      </c>
    </row>
    <row r="97" spans="1:16" x14ac:dyDescent="0.2">
      <c r="B97" s="44"/>
      <c r="C97" s="54" t="s">
        <v>73</v>
      </c>
      <c r="D97" s="55">
        <f>VLOOKUP($C97,'Bilaga 2b-24'!$B$5:$N$314,2,FALSE)</f>
        <v>105.53476702508966</v>
      </c>
      <c r="E97" s="55">
        <f>VLOOKUP($C97,'Bilaga 2b-24'!$B$5:$N$314,3,FALSE)</f>
        <v>104.84444300333672</v>
      </c>
      <c r="F97" s="55">
        <f>VLOOKUP($C97,'Bilaga 2b-24'!$B$5:$N$314,4,FALSE)</f>
        <v>356.55555555555583</v>
      </c>
      <c r="G97" s="55">
        <f>VLOOKUP($C97,'Bilaga 2b-24'!$B$5:$N$314,5,FALSE)</f>
        <v>372.45000000000022</v>
      </c>
      <c r="H97" s="55">
        <f>VLOOKUP($C97,'Bilaga 2b-24'!$B$5:$N$314,6,FALSE)</f>
        <v>363.64861111111139</v>
      </c>
      <c r="I97" s="55">
        <f>VLOOKUP($C97,'Bilaga 2b-24'!$B$5:$N$314,7,FALSE)</f>
        <v>397.21944444444466</v>
      </c>
      <c r="J97" s="55">
        <f>VLOOKUP($C97,'Bilaga 2b-24'!$B$5:$N$314,8,FALSE)</f>
        <v>1010.5694444444449</v>
      </c>
      <c r="K97" s="55">
        <f>VLOOKUP($C97,'Bilaga 2b-24'!$B$5:$N$314,9,FALSE)</f>
        <v>1103.0486111111118</v>
      </c>
      <c r="L97" s="55">
        <f>VLOOKUP($C97,'Bilaga 2b-24'!$B$5:$N$314,12,FALSE)</f>
        <v>1836.308378136202</v>
      </c>
      <c r="M97" s="55">
        <f>VLOOKUP($C97,'Bilaga 2b-24'!$B$5:$N$314,13,FALSE)</f>
        <v>1977.5624985588931</v>
      </c>
      <c r="N97" s="44"/>
      <c r="P97">
        <f t="shared" si="8"/>
        <v>8</v>
      </c>
    </row>
    <row r="98" spans="1:16" x14ac:dyDescent="0.2">
      <c r="B98" s="44"/>
      <c r="C98" s="54" t="s">
        <v>79</v>
      </c>
      <c r="D98" s="55">
        <f>VLOOKUP($C98,'Bilaga 2b-24'!$B$5:$N$314,2,FALSE)</f>
        <v>121.38408408408412</v>
      </c>
      <c r="E98" s="55">
        <f>VLOOKUP($C98,'Bilaga 2b-24'!$B$5:$N$314,3,FALSE)</f>
        <v>134.39999686347119</v>
      </c>
      <c r="F98" s="55">
        <f>VLOOKUP($C98,'Bilaga 2b-24'!$B$5:$N$314,4,FALSE)</f>
        <v>508.28555555555585</v>
      </c>
      <c r="G98" s="55">
        <f>VLOOKUP($C98,'Bilaga 2b-24'!$B$5:$N$314,5,FALSE)</f>
        <v>569.27777777777806</v>
      </c>
      <c r="H98" s="55">
        <f>VLOOKUP($C98,'Bilaga 2b-24'!$B$5:$N$314,6,FALSE)</f>
        <v>271.17534722222234</v>
      </c>
      <c r="I98" s="55">
        <f>VLOOKUP($C98,'Bilaga 2b-24'!$B$5:$N$314,7,FALSE)</f>
        <v>288.82118055555571</v>
      </c>
      <c r="J98" s="55">
        <f>VLOOKUP($C98,'Bilaga 2b-24'!$B$5:$N$314,8,FALSE)</f>
        <v>923.97677777777824</v>
      </c>
      <c r="K98" s="55">
        <f>VLOOKUP($C98,'Bilaga 2b-24'!$B$5:$N$314,9,FALSE)</f>
        <v>1099.1135555555559</v>
      </c>
      <c r="L98" s="55">
        <f>VLOOKUP($C98,'Bilaga 2b-24'!$B$5:$N$314,12,FALSE)</f>
        <v>1824.8217646396404</v>
      </c>
      <c r="M98" s="55">
        <f>VLOOKUP($C98,'Bilaga 2b-24'!$B$5:$N$314,13,FALSE)</f>
        <v>2091.6125107523608</v>
      </c>
      <c r="N98" s="44"/>
      <c r="P98">
        <f t="shared" si="8"/>
        <v>10</v>
      </c>
    </row>
    <row r="99" spans="1:16" x14ac:dyDescent="0.2">
      <c r="B99" s="44"/>
      <c r="C99" s="54" t="s">
        <v>75</v>
      </c>
      <c r="D99" s="55">
        <f>VLOOKUP($C99,'Bilaga 2b-24'!$B$5:$N$314,2,FALSE)</f>
        <v>105.53476702508966</v>
      </c>
      <c r="E99" s="55">
        <f>VLOOKUP($C99,'Bilaga 2b-24'!$B$5:$N$314,3,FALSE)</f>
        <v>104.84444300333672</v>
      </c>
      <c r="F99" s="55">
        <f>VLOOKUP($C99,'Bilaga 2b-24'!$B$5:$N$314,4,FALSE)</f>
        <v>390.08333333333354</v>
      </c>
      <c r="G99" s="55">
        <f>VLOOKUP($C99,'Bilaga 2b-24'!$B$5:$N$314,5,FALSE)</f>
        <v>431.05277777777798</v>
      </c>
      <c r="H99" s="55">
        <f>VLOOKUP($C99,'Bilaga 2b-24'!$B$5:$N$314,6,FALSE)</f>
        <v>373.84861111111132</v>
      </c>
      <c r="I99" s="55">
        <f>VLOOKUP($C99,'Bilaga 2b-24'!$B$5:$N$314,7,FALSE)</f>
        <v>345.58611111111122</v>
      </c>
      <c r="J99" s="55">
        <f>VLOOKUP($C99,'Bilaga 2b-24'!$B$5:$N$314,8,FALSE)</f>
        <v>1065.7888888888895</v>
      </c>
      <c r="K99" s="55">
        <f>VLOOKUP($C99,'Bilaga 2b-24'!$B$5:$N$314,9,FALSE)</f>
        <v>1268.2351666666671</v>
      </c>
      <c r="L99" s="55">
        <f>VLOOKUP($C99,'Bilaga 2b-24'!$B$5:$N$314,12,FALSE)</f>
        <v>1935.2556003584239</v>
      </c>
      <c r="M99" s="55">
        <f>VLOOKUP($C99,'Bilaga 2b-24'!$B$5:$N$314,13,FALSE)</f>
        <v>2149.7184985588929</v>
      </c>
      <c r="N99" s="44"/>
      <c r="P99">
        <f t="shared" si="8"/>
        <v>11</v>
      </c>
    </row>
    <row r="100" spans="1:16" x14ac:dyDescent="0.2">
      <c r="B100" s="44"/>
      <c r="C100" s="54" t="s">
        <v>83</v>
      </c>
      <c r="D100" s="55">
        <f>VLOOKUP($C100,'Bilaga 2b-24'!$B$5:$N$314,2,FALSE)</f>
        <v>115.03008857094194</v>
      </c>
      <c r="E100" s="55">
        <f>VLOOKUP($C100,'Bilaga 2b-24'!$B$5:$N$314,3,FALSE)</f>
        <v>117.05555386013451</v>
      </c>
      <c r="F100" s="55">
        <f>VLOOKUP($C100,'Bilaga 2b-24'!$B$5:$N$314,4,FALSE)</f>
        <v>440.36666666666696</v>
      </c>
      <c r="G100" s="55">
        <f>VLOOKUP($C100,'Bilaga 2b-24'!$B$5:$N$314,5,FALSE)</f>
        <v>453.56111111111136</v>
      </c>
      <c r="H100" s="55">
        <f>VLOOKUP($C100,'Bilaga 2b-24'!$B$5:$N$314,6,FALSE)</f>
        <v>274.94722222222236</v>
      </c>
      <c r="I100" s="55">
        <f>VLOOKUP($C100,'Bilaga 2b-24'!$B$5:$N$314,7,FALSE)</f>
        <v>307.51666666666682</v>
      </c>
      <c r="J100" s="55">
        <f>VLOOKUP($C100,'Bilaga 2b-24'!$B$5:$N$314,8,FALSE)</f>
        <v>1066.0542929292935</v>
      </c>
      <c r="K100" s="55">
        <f>VLOOKUP($C100,'Bilaga 2b-24'!$B$5:$N$314,9,FALSE)</f>
        <v>1357.6799242424247</v>
      </c>
      <c r="L100" s="55">
        <f>VLOOKUP($C100,'Bilaga 2b-24'!$B$5:$N$314,12,FALSE)</f>
        <v>1896.3982703891243</v>
      </c>
      <c r="M100" s="55">
        <f>VLOOKUP($C100,'Bilaga 2b-24'!$B$5:$N$314,13,FALSE)</f>
        <v>2235.8132558803372</v>
      </c>
      <c r="N100" s="44"/>
      <c r="P100">
        <f t="shared" si="8"/>
        <v>12</v>
      </c>
    </row>
    <row r="101" spans="1:16" ht="13.5" thickBot="1" x14ac:dyDescent="0.25">
      <c r="B101" s="44"/>
      <c r="C101" s="57" t="s">
        <v>72</v>
      </c>
      <c r="D101" s="58">
        <f>VLOOKUP($C101,'Bilaga 2b-24'!$B$5:$N$314,2,FALSE)</f>
        <v>174.54654654654667</v>
      </c>
      <c r="E101" s="58">
        <f>VLOOKUP($C101,'Bilaga 2b-24'!$B$5:$N$314,3,FALSE)</f>
        <v>224.01667700873512</v>
      </c>
      <c r="F101" s="58">
        <f>VLOOKUP($C101,'Bilaga 2b-24'!$B$5:$N$314,4,FALSE)</f>
        <v>614.58888888888919</v>
      </c>
      <c r="G101" s="58">
        <f>VLOOKUP($C101,'Bilaga 2b-24'!$B$5:$N$314,5,FALSE)</f>
        <v>725.26666666666699</v>
      </c>
      <c r="H101" s="58">
        <f>VLOOKUP($C101,'Bilaga 2b-24'!$B$5:$N$314,6,FALSE)</f>
        <v>363.64861111111139</v>
      </c>
      <c r="I101" s="58">
        <f>VLOOKUP($C101,'Bilaga 2b-24'!$B$5:$N$314,7,FALSE)</f>
        <v>397.21944444444466</v>
      </c>
      <c r="J101" s="58">
        <f>VLOOKUP($C101,'Bilaga 2b-24'!$B$5:$N$314,8,FALSE)</f>
        <v>1058.3047777777781</v>
      </c>
      <c r="K101" s="58">
        <f>VLOOKUP($C101,'Bilaga 2b-24'!$B$5:$N$314,9,FALSE)</f>
        <v>1439.801444444445</v>
      </c>
      <c r="L101" s="58">
        <f>VLOOKUP($C101,'Bilaga 2b-24'!$B$5:$N$314,12,FALSE)</f>
        <v>2211.0888243243253</v>
      </c>
      <c r="M101" s="58">
        <f>VLOOKUP($C101,'Bilaga 2b-24'!$B$5:$N$314,13,FALSE)</f>
        <v>2786.3042325642914</v>
      </c>
      <c r="N101" s="44"/>
      <c r="P101">
        <f t="shared" si="8"/>
        <v>13</v>
      </c>
    </row>
    <row r="102" spans="1:16" ht="18.75" customHeight="1" thickTop="1" x14ac:dyDescent="0.2">
      <c r="B102" s="44"/>
      <c r="C102" s="59" t="s">
        <v>605</v>
      </c>
      <c r="D102" s="60">
        <f>SUM(D89:D101)/COUNTIF(D89:D101,"&gt;0")</f>
        <v>119.35154034645197</v>
      </c>
      <c r="E102" s="60">
        <f t="shared" ref="E102" si="9">SUM(E89:E101)/COUNTIF(E89:E101,"&gt;0")</f>
        <v>128.48445778219113</v>
      </c>
      <c r="F102" s="60">
        <f t="shared" ref="F102" si="10">SUM(F89:F101)/COUNTIF(F89:F101,"&gt;0")</f>
        <v>420.45948717948738</v>
      </c>
      <c r="G102" s="60">
        <f t="shared" ref="G102:J102" si="11">SUM(G89:G101)/COUNTIF(G89:G101,"&gt;0")</f>
        <v>480.19574786324807</v>
      </c>
      <c r="H102" s="60">
        <f t="shared" si="11"/>
        <v>287.45531517094037</v>
      </c>
      <c r="I102" s="60">
        <f t="shared" si="11"/>
        <v>296.1965544871797</v>
      </c>
      <c r="J102" s="60">
        <f t="shared" si="11"/>
        <v>949.75279603729655</v>
      </c>
      <c r="K102" s="60">
        <f>SUM(K89:K101)/COUNTIF(K89:K101,"&gt;0")</f>
        <v>1134.6989599844603</v>
      </c>
      <c r="L102" s="60">
        <f t="shared" ref="L102" si="12">SUM(L89:L101)/COUNTIF(L89:L101,"&gt;0")</f>
        <v>1777.0191387341761</v>
      </c>
      <c r="M102" s="60">
        <f t="shared" ref="M102" si="13">SUM(M89:M101)/COUNTIF(M89:M101,"&gt;0")</f>
        <v>2039.5757201170798</v>
      </c>
      <c r="N102" s="44"/>
      <c r="P102" s="19">
        <f>+M102/L102-1</f>
        <v>0.14775112752580188</v>
      </c>
    </row>
    <row r="103" spans="1:16" x14ac:dyDescent="0.2">
      <c r="B103" s="44"/>
      <c r="C103" s="59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44"/>
    </row>
    <row r="104" spans="1:16" x14ac:dyDescent="0.2">
      <c r="B104" s="44"/>
      <c r="C104" s="59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44"/>
    </row>
    <row r="105" spans="1:16" ht="15.75" x14ac:dyDescent="0.25">
      <c r="B105" s="44"/>
      <c r="C105" s="45" t="str">
        <f>CONCATENATE("Kostnad fördelad per nyttighet i kr/månad och lägenhet inkl moms i ",A108)</f>
        <v>Kostnad fördelad per nyttighet i kr/månad och lägenhet inkl moms i Kronobergs län</v>
      </c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4"/>
    </row>
    <row r="106" spans="1:16" x14ac:dyDescent="0.2">
      <c r="B106" s="44"/>
      <c r="C106" s="44"/>
      <c r="D106" s="46" t="s">
        <v>1</v>
      </c>
      <c r="E106" s="46"/>
      <c r="F106" s="46" t="s">
        <v>2</v>
      </c>
      <c r="G106" s="46"/>
      <c r="H106" s="46" t="s">
        <v>627</v>
      </c>
      <c r="I106" s="46"/>
      <c r="J106" s="46" t="s">
        <v>4</v>
      </c>
      <c r="K106" s="46"/>
      <c r="L106" s="46" t="s">
        <v>628</v>
      </c>
      <c r="M106" s="46"/>
      <c r="N106" s="44"/>
      <c r="O106" s="47" t="s">
        <v>602</v>
      </c>
    </row>
    <row r="107" spans="1:16" ht="13.5" thickBot="1" x14ac:dyDescent="0.25">
      <c r="A107" t="s">
        <v>7</v>
      </c>
      <c r="B107" s="44"/>
      <c r="C107" s="48" t="s">
        <v>8</v>
      </c>
      <c r="D107" s="49">
        <v>2023</v>
      </c>
      <c r="E107" s="49">
        <v>2024</v>
      </c>
      <c r="F107" s="49">
        <v>2023</v>
      </c>
      <c r="G107" s="49">
        <v>2024</v>
      </c>
      <c r="H107" s="49">
        <v>2023</v>
      </c>
      <c r="I107" s="49">
        <v>2024</v>
      </c>
      <c r="J107" s="49">
        <v>2023</v>
      </c>
      <c r="K107" s="49">
        <v>2024</v>
      </c>
      <c r="L107" s="49">
        <v>2023</v>
      </c>
      <c r="M107" s="49">
        <v>2024</v>
      </c>
      <c r="N107" s="44"/>
      <c r="O107" s="47">
        <v>2024</v>
      </c>
      <c r="P107" t="s">
        <v>603</v>
      </c>
    </row>
    <row r="108" spans="1:16" ht="18.75" customHeight="1" x14ac:dyDescent="0.2">
      <c r="A108" s="14" t="s">
        <v>85</v>
      </c>
      <c r="B108" s="62"/>
      <c r="C108" s="51" t="s">
        <v>93</v>
      </c>
      <c r="D108" s="52">
        <f>VLOOKUP($C108,'Bilaga 2b-24'!$B$5:$N$314,2,FALSE)</f>
        <v>65.252525252525288</v>
      </c>
      <c r="E108" s="52">
        <f>VLOOKUP($C108,'Bilaga 2b-24'!$B$5:$N$314,3,FALSE)</f>
        <v>79.216666666666711</v>
      </c>
      <c r="F108" s="52">
        <f>VLOOKUP($C108,'Bilaga 2b-24'!$B$5:$N$314,4,FALSE)</f>
        <v>372.40555555555574</v>
      </c>
      <c r="G108" s="52">
        <f>VLOOKUP($C108,'Bilaga 2b-24'!$B$5:$N$314,5,FALSE)</f>
        <v>372.40555555555574</v>
      </c>
      <c r="H108" s="52">
        <f>VLOOKUP($C108,'Bilaga 2b-24'!$B$5:$N$314,6,FALSE)</f>
        <v>201.99583333333351</v>
      </c>
      <c r="I108" s="52">
        <f>VLOOKUP($C108,'Bilaga 2b-24'!$B$5:$N$314,7,FALSE)</f>
        <v>192.2736425217015</v>
      </c>
      <c r="J108" s="52">
        <f>VLOOKUP($C108,'Bilaga 2b-24'!$B$5:$N$314,8,FALSE)</f>
        <v>777.61844444444489</v>
      </c>
      <c r="K108" s="52">
        <f>VLOOKUP($C108,'Bilaga 2b-24'!$B$5:$N$314,9,FALSE)</f>
        <v>837.93094444444489</v>
      </c>
      <c r="L108" s="52">
        <f>VLOOKUP($C108,'Bilaga 2b-24'!$B$5:$N$314,12,FALSE)</f>
        <v>1417.2723585858596</v>
      </c>
      <c r="M108" s="52">
        <f>VLOOKUP($C108,'Bilaga 2b-24'!$B$5:$N$314,13,FALSE)</f>
        <v>1481.826809188369</v>
      </c>
      <c r="N108" s="44"/>
      <c r="O108" s="36">
        <f>+M115-M108</f>
        <v>1216.0926352560762</v>
      </c>
      <c r="P108">
        <f>RANK(M108,$M$108:$M$115,1)</f>
        <v>1</v>
      </c>
    </row>
    <row r="109" spans="1:16" x14ac:dyDescent="0.2">
      <c r="B109" s="44"/>
      <c r="C109" s="54" t="s">
        <v>92</v>
      </c>
      <c r="D109" s="55">
        <f>VLOOKUP($C109,'Bilaga 2b-24'!$B$5:$N$314,2,FALSE)</f>
        <v>103.02500000000005</v>
      </c>
      <c r="E109" s="55">
        <f>VLOOKUP($C109,'Bilaga 2b-24'!$B$5:$N$314,3,FALSE)</f>
        <v>125.72222222222229</v>
      </c>
      <c r="F109" s="55">
        <f>VLOOKUP($C109,'Bilaga 2b-24'!$B$5:$N$314,4,FALSE)</f>
        <v>381.42111111111132</v>
      </c>
      <c r="G109" s="55">
        <f>VLOOKUP($C109,'Bilaga 2b-24'!$B$5:$N$314,5,FALSE)</f>
        <v>338.05555555555571</v>
      </c>
      <c r="H109" s="55">
        <f>VLOOKUP($C109,'Bilaga 2b-24'!$B$5:$N$314,6,FALSE)</f>
        <v>258.59420862268536</v>
      </c>
      <c r="I109" s="55">
        <f>VLOOKUP($C109,'Bilaga 2b-24'!$B$5:$N$314,7,FALSE)</f>
        <v>248.4977805578126</v>
      </c>
      <c r="J109" s="55">
        <f>VLOOKUP($C109,'Bilaga 2b-24'!$B$5:$N$314,8,FALSE)</f>
        <v>880.05855555555593</v>
      </c>
      <c r="K109" s="55">
        <f>VLOOKUP($C109,'Bilaga 2b-24'!$B$5:$N$314,9,FALSE)</f>
        <v>1120.3113888888895</v>
      </c>
      <c r="L109" s="55">
        <f>VLOOKUP($C109,'Bilaga 2b-24'!$B$5:$N$314,12,FALSE)</f>
        <v>1623.0988752893527</v>
      </c>
      <c r="M109" s="55">
        <f>VLOOKUP($C109,'Bilaga 2b-24'!$B$5:$N$314,13,FALSE)</f>
        <v>1832.5869472244801</v>
      </c>
      <c r="N109" s="44"/>
      <c r="P109">
        <f t="shared" ref="P109:P115" si="14">RANK(M109,$M$108:$M$115,1)</f>
        <v>2</v>
      </c>
    </row>
    <row r="110" spans="1:16" x14ac:dyDescent="0.2">
      <c r="B110" s="44"/>
      <c r="C110" s="54" t="s">
        <v>89</v>
      </c>
      <c r="D110" s="55">
        <f>VLOOKUP($C110,'Bilaga 2b-24'!$B$5:$N$314,2,FALSE)</f>
        <v>110.7324324324325</v>
      </c>
      <c r="E110" s="55">
        <f>VLOOKUP($C110,'Bilaga 2b-24'!$B$5:$N$314,3,FALSE)</f>
        <v>92.861949072943943</v>
      </c>
      <c r="F110" s="55">
        <f>VLOOKUP($C110,'Bilaga 2b-24'!$B$5:$N$314,4,FALSE)</f>
        <v>544.38333333333355</v>
      </c>
      <c r="G110" s="55">
        <f>VLOOKUP($C110,'Bilaga 2b-24'!$B$5:$N$314,5,FALSE)</f>
        <v>600.23888888888916</v>
      </c>
      <c r="H110" s="55">
        <f>VLOOKUP($C110,'Bilaga 2b-24'!$B$5:$N$314,6,FALSE)</f>
        <v>314.96805555555574</v>
      </c>
      <c r="I110" s="55">
        <f>VLOOKUP($C110,'Bilaga 2b-24'!$B$5:$N$314,7,FALSE)</f>
        <v>330.78611111111127</v>
      </c>
      <c r="J110" s="55">
        <f>VLOOKUP($C110,'Bilaga 2b-24'!$B$5:$N$314,8,FALSE)</f>
        <v>911.35672222222263</v>
      </c>
      <c r="K110" s="55">
        <f>VLOOKUP($C110,'Bilaga 2b-24'!$B$5:$N$314,9,FALSE)</f>
        <v>1208.5016666666672</v>
      </c>
      <c r="L110" s="55">
        <f>VLOOKUP($C110,'Bilaga 2b-24'!$B$5:$N$314,12,FALSE)</f>
        <v>1881.4405435435444</v>
      </c>
      <c r="M110" s="55">
        <f>VLOOKUP($C110,'Bilaga 2b-24'!$B$5:$N$314,13,FALSE)</f>
        <v>2232.3886157396114</v>
      </c>
      <c r="N110" s="44"/>
      <c r="P110">
        <f t="shared" si="14"/>
        <v>3</v>
      </c>
    </row>
    <row r="111" spans="1:16" x14ac:dyDescent="0.2">
      <c r="B111" s="44"/>
      <c r="C111" s="54" t="s">
        <v>86</v>
      </c>
      <c r="D111" s="55">
        <f>VLOOKUP($C111,'Bilaga 2b-24'!$B$5:$N$314,2,FALSE)</f>
        <v>121.38408408408412</v>
      </c>
      <c r="E111" s="55">
        <f>VLOOKUP($C111,'Bilaga 2b-24'!$B$5:$N$314,3,FALSE)</f>
        <v>134.39999686347119</v>
      </c>
      <c r="F111" s="55">
        <f>VLOOKUP($C111,'Bilaga 2b-24'!$B$5:$N$314,4,FALSE)</f>
        <v>442.05555555555571</v>
      </c>
      <c r="G111" s="55">
        <f>VLOOKUP($C111,'Bilaga 2b-24'!$B$5:$N$314,5,FALSE)</f>
        <v>500.16666666666691</v>
      </c>
      <c r="H111" s="55">
        <f>VLOOKUP($C111,'Bilaga 2b-24'!$B$5:$N$314,6,FALSE)</f>
        <v>363.64861111111139</v>
      </c>
      <c r="I111" s="55">
        <f>VLOOKUP($C111,'Bilaga 2b-24'!$B$5:$N$314,7,FALSE)</f>
        <v>397.21944444444466</v>
      </c>
      <c r="J111" s="55">
        <f>VLOOKUP($C111,'Bilaga 2b-24'!$B$5:$N$314,8,FALSE)</f>
        <v>1130.8942222222229</v>
      </c>
      <c r="K111" s="55">
        <f>VLOOKUP($C111,'Bilaga 2b-24'!$B$5:$N$314,9,FALSE)</f>
        <v>1315.2628333333341</v>
      </c>
      <c r="L111" s="55">
        <f>VLOOKUP($C111,'Bilaga 2b-24'!$B$5:$N$314,12,FALSE)</f>
        <v>2057.9824729729739</v>
      </c>
      <c r="M111" s="55">
        <f>VLOOKUP($C111,'Bilaga 2b-24'!$B$5:$N$314,13,FALSE)</f>
        <v>2347.0489413079167</v>
      </c>
      <c r="N111" s="44"/>
      <c r="P111">
        <f t="shared" si="14"/>
        <v>4</v>
      </c>
    </row>
    <row r="112" spans="1:16" x14ac:dyDescent="0.2">
      <c r="B112" s="44"/>
      <c r="C112" s="54" t="s">
        <v>88</v>
      </c>
      <c r="D112" s="55">
        <f>VLOOKUP($C112,'Bilaga 2b-24'!$B$5:$N$314,2,FALSE)</f>
        <v>119.80555555555561</v>
      </c>
      <c r="E112" s="55">
        <f>VLOOKUP($C112,'Bilaga 2b-24'!$B$5:$N$314,3,FALSE)</f>
        <v>134.36111111111117</v>
      </c>
      <c r="F112" s="55">
        <f>VLOOKUP($C112,'Bilaga 2b-24'!$B$5:$N$314,4,FALSE)</f>
        <v>512.18750000000023</v>
      </c>
      <c r="G112" s="55">
        <f>VLOOKUP($C112,'Bilaga 2b-24'!$B$5:$N$314,5,FALSE)</f>
        <v>571.48611111111143</v>
      </c>
      <c r="H112" s="55">
        <f>VLOOKUP($C112,'Bilaga 2b-24'!$B$5:$N$314,6,FALSE)</f>
        <v>363.64861111111139</v>
      </c>
      <c r="I112" s="55">
        <f>VLOOKUP($C112,'Bilaga 2b-24'!$B$5:$N$314,7,FALSE)</f>
        <v>397.21944444444466</v>
      </c>
      <c r="J112" s="55">
        <f>VLOOKUP($C112,'Bilaga 2b-24'!$B$5:$N$314,8,FALSE)</f>
        <v>958.29861111111165</v>
      </c>
      <c r="K112" s="55">
        <f>VLOOKUP($C112,'Bilaga 2b-24'!$B$5:$N$314,9,FALSE)</f>
        <v>1253.1597222222229</v>
      </c>
      <c r="L112" s="55">
        <f>VLOOKUP($C112,'Bilaga 2b-24'!$B$5:$N$314,12,FALSE)</f>
        <v>1953.9402777777786</v>
      </c>
      <c r="M112" s="55">
        <f>VLOOKUP($C112,'Bilaga 2b-24'!$B$5:$N$314,13,FALSE)</f>
        <v>2356.2263888888906</v>
      </c>
      <c r="N112" s="44"/>
      <c r="P112">
        <f t="shared" si="14"/>
        <v>5</v>
      </c>
    </row>
    <row r="113" spans="1:16" x14ac:dyDescent="0.2">
      <c r="B113" s="44"/>
      <c r="C113" s="54" t="s">
        <v>91</v>
      </c>
      <c r="D113" s="55">
        <f>VLOOKUP($C113,'Bilaga 2b-24'!$B$5:$N$314,2,FALSE)</f>
        <v>114.11666666666673</v>
      </c>
      <c r="E113" s="55">
        <f>VLOOKUP($C113,'Bilaga 2b-24'!$B$5:$N$314,3,FALSE)</f>
        <v>127.91666666666673</v>
      </c>
      <c r="F113" s="55">
        <f>VLOOKUP($C113,'Bilaga 2b-24'!$B$5:$N$314,4,FALSE)</f>
        <v>430.72222222222246</v>
      </c>
      <c r="G113" s="55">
        <f>VLOOKUP($C113,'Bilaga 2b-24'!$B$5:$N$314,5,FALSE)</f>
        <v>467.027777777778</v>
      </c>
      <c r="H113" s="55">
        <f>VLOOKUP($C113,'Bilaga 2b-24'!$B$5:$N$314,6,FALSE)</f>
        <v>363.64861111111139</v>
      </c>
      <c r="I113" s="55">
        <f>VLOOKUP($C113,'Bilaga 2b-24'!$B$5:$N$314,7,FALSE)</f>
        <v>397.21944444444466</v>
      </c>
      <c r="J113" s="55">
        <f>VLOOKUP($C113,'Bilaga 2b-24'!$B$5:$N$314,8,FALSE)</f>
        <v>1205.7675000000006</v>
      </c>
      <c r="K113" s="55">
        <f>VLOOKUP($C113,'Bilaga 2b-24'!$B$5:$N$314,9,FALSE)</f>
        <v>1379.3924444444453</v>
      </c>
      <c r="L113" s="55">
        <f>VLOOKUP($C113,'Bilaga 2b-24'!$B$5:$N$314,12,FALSE)</f>
        <v>2114.2550000000015</v>
      </c>
      <c r="M113" s="55">
        <f>VLOOKUP($C113,'Bilaga 2b-24'!$B$5:$N$314,13,FALSE)</f>
        <v>2371.5563333333344</v>
      </c>
      <c r="N113" s="44"/>
      <c r="P113">
        <f t="shared" si="14"/>
        <v>6</v>
      </c>
    </row>
    <row r="114" spans="1:16" x14ac:dyDescent="0.2">
      <c r="B114" s="44"/>
      <c r="C114" s="54" t="s">
        <v>90</v>
      </c>
      <c r="D114" s="55">
        <f>VLOOKUP($C114,'Bilaga 2b-24'!$B$5:$N$314,2,FALSE)</f>
        <v>109.88333333333338</v>
      </c>
      <c r="E114" s="55">
        <f>VLOOKUP($C114,'Bilaga 2b-24'!$B$5:$N$314,3,FALSE)</f>
        <v>136.44444444444451</v>
      </c>
      <c r="F114" s="55">
        <f>VLOOKUP($C114,'Bilaga 2b-24'!$B$5:$N$314,4,FALSE)</f>
        <v>598.41666666666697</v>
      </c>
      <c r="G114" s="55">
        <f>VLOOKUP($C114,'Bilaga 2b-24'!$B$5:$N$314,5,FALSE)</f>
        <v>611.96111111111145</v>
      </c>
      <c r="H114" s="55">
        <f>VLOOKUP($C114,'Bilaga 2b-24'!$B$5:$N$314,6,FALSE)</f>
        <v>363.64861111111139</v>
      </c>
      <c r="I114" s="55">
        <f>VLOOKUP($C114,'Bilaga 2b-24'!$B$5:$N$314,7,FALSE)</f>
        <v>397.21944444444466</v>
      </c>
      <c r="J114" s="55">
        <f>VLOOKUP($C114,'Bilaga 2b-24'!$B$5:$N$314,8,FALSE)</f>
        <v>1139.2897222222227</v>
      </c>
      <c r="K114" s="55">
        <f>VLOOKUP($C114,'Bilaga 2b-24'!$B$5:$N$314,9,FALSE)</f>
        <v>1470.3061666666672</v>
      </c>
      <c r="L114" s="55">
        <f>VLOOKUP($C114,'Bilaga 2b-24'!$B$5:$N$314,12,FALSE)</f>
        <v>2211.2383333333346</v>
      </c>
      <c r="M114" s="55">
        <f>VLOOKUP($C114,'Bilaga 2b-24'!$B$5:$N$314,13,FALSE)</f>
        <v>2615.9311666666677</v>
      </c>
      <c r="N114" s="44"/>
      <c r="P114">
        <f t="shared" si="14"/>
        <v>7</v>
      </c>
    </row>
    <row r="115" spans="1:16" ht="13.5" thickBot="1" x14ac:dyDescent="0.25">
      <c r="B115" s="44"/>
      <c r="C115" s="57" t="s">
        <v>87</v>
      </c>
      <c r="D115" s="58">
        <f>VLOOKUP($C115,'Bilaga 2b-24'!$B$5:$N$314,2,FALSE)</f>
        <v>124.45833333333339</v>
      </c>
      <c r="E115" s="58">
        <f>VLOOKUP($C115,'Bilaga 2b-24'!$B$5:$N$314,3,FALSE)</f>
        <v>141.13888888888897</v>
      </c>
      <c r="F115" s="58">
        <f>VLOOKUP($C115,'Bilaga 2b-24'!$B$5:$N$314,4,FALSE)</f>
        <v>523.77222222222247</v>
      </c>
      <c r="G115" s="58">
        <f>VLOOKUP($C115,'Bilaga 2b-24'!$B$5:$N$314,5,FALSE)</f>
        <v>607.81111111111147</v>
      </c>
      <c r="H115" s="58">
        <f>VLOOKUP($C115,'Bilaga 2b-24'!$B$5:$N$314,6,FALSE)</f>
        <v>363.64861111111139</v>
      </c>
      <c r="I115" s="58">
        <f>VLOOKUP($C115,'Bilaga 2b-24'!$B$5:$N$314,7,FALSE)</f>
        <v>397.21944444444466</v>
      </c>
      <c r="J115" s="58">
        <f>VLOOKUP($C115,'Bilaga 2b-24'!$B$5:$N$314,8,FALSE)</f>
        <v>1189.048611111112</v>
      </c>
      <c r="K115" s="58">
        <f>VLOOKUP($C115,'Bilaga 2b-24'!$B$5:$N$314,9,FALSE)</f>
        <v>1551.7500000000002</v>
      </c>
      <c r="L115" s="58">
        <f>VLOOKUP($C115,'Bilaga 2b-24'!$B$5:$N$314,12,FALSE)</f>
        <v>2200.9277777777793</v>
      </c>
      <c r="M115" s="58">
        <f>VLOOKUP($C115,'Bilaga 2b-24'!$B$5:$N$314,13,FALSE)</f>
        <v>2697.9194444444452</v>
      </c>
      <c r="N115" s="44"/>
      <c r="P115">
        <f t="shared" si="14"/>
        <v>8</v>
      </c>
    </row>
    <row r="116" spans="1:16" ht="18.75" customHeight="1" thickTop="1" x14ac:dyDescent="0.2">
      <c r="B116" s="44"/>
      <c r="C116" s="59" t="s">
        <v>605</v>
      </c>
      <c r="D116" s="60">
        <f>SUM(D108:D115)/COUNTIF(D108:D115,"&gt;0")</f>
        <v>108.5822413322414</v>
      </c>
      <c r="E116" s="60">
        <f t="shared" ref="E116:M116" si="15">SUM(E108:E115)/COUNTIF(E108:E115,"&gt;0")</f>
        <v>121.50774324205193</v>
      </c>
      <c r="F116" s="60">
        <f t="shared" si="15"/>
        <v>475.67052083333357</v>
      </c>
      <c r="G116" s="60">
        <f t="shared" si="15"/>
        <v>508.64409722222246</v>
      </c>
      <c r="H116" s="60">
        <f t="shared" si="15"/>
        <v>324.22514413339144</v>
      </c>
      <c r="I116" s="60">
        <f t="shared" si="15"/>
        <v>344.70684455160608</v>
      </c>
      <c r="J116" s="60">
        <f t="shared" si="15"/>
        <v>1024.0415486111117</v>
      </c>
      <c r="K116" s="60">
        <f t="shared" si="15"/>
        <v>1267.0768958333338</v>
      </c>
      <c r="L116" s="60">
        <f t="shared" si="15"/>
        <v>1932.5194549100779</v>
      </c>
      <c r="M116" s="60">
        <f t="shared" si="15"/>
        <v>2241.9355808492141</v>
      </c>
      <c r="N116" s="44"/>
      <c r="P116" s="19">
        <f>+M116/L116-1</f>
        <v>0.16011022561919486</v>
      </c>
    </row>
    <row r="117" spans="1:16" x14ac:dyDescent="0.2">
      <c r="B117" s="44"/>
      <c r="C117" s="59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44"/>
    </row>
    <row r="118" spans="1:16" x14ac:dyDescent="0.2">
      <c r="B118" s="44"/>
      <c r="C118" s="59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44"/>
    </row>
    <row r="119" spans="1:16" ht="15.75" x14ac:dyDescent="0.25">
      <c r="B119" s="44"/>
      <c r="C119" s="45" t="str">
        <f>CONCATENATE("Kostnad fördelad per nyttighet i kr/månad och lägenhet inkl moms i ",A122)</f>
        <v>Kostnad fördelad per nyttighet i kr/månad och lägenhet inkl moms i Kalmar län</v>
      </c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4"/>
    </row>
    <row r="120" spans="1:16" x14ac:dyDescent="0.2">
      <c r="B120" s="44"/>
      <c r="C120" s="44"/>
      <c r="D120" s="46" t="s">
        <v>1</v>
      </c>
      <c r="E120" s="46"/>
      <c r="F120" s="46" t="s">
        <v>2</v>
      </c>
      <c r="G120" s="46"/>
      <c r="H120" s="46" t="s">
        <v>627</v>
      </c>
      <c r="I120" s="46"/>
      <c r="J120" s="46" t="s">
        <v>4</v>
      </c>
      <c r="K120" s="46"/>
      <c r="L120" s="46" t="s">
        <v>628</v>
      </c>
      <c r="M120" s="46"/>
      <c r="N120" s="44"/>
      <c r="O120" s="47" t="s">
        <v>602</v>
      </c>
    </row>
    <row r="121" spans="1:16" ht="13.5" thickBot="1" x14ac:dyDescent="0.25">
      <c r="A121" t="s">
        <v>7</v>
      </c>
      <c r="B121" s="44"/>
      <c r="C121" s="48" t="s">
        <v>8</v>
      </c>
      <c r="D121" s="49">
        <v>2023</v>
      </c>
      <c r="E121" s="49">
        <v>2024</v>
      </c>
      <c r="F121" s="49">
        <v>2023</v>
      </c>
      <c r="G121" s="49">
        <v>2024</v>
      </c>
      <c r="H121" s="49">
        <v>2023</v>
      </c>
      <c r="I121" s="49">
        <v>2024</v>
      </c>
      <c r="J121" s="49">
        <v>2023</v>
      </c>
      <c r="K121" s="49">
        <v>2024</v>
      </c>
      <c r="L121" s="49">
        <v>2023</v>
      </c>
      <c r="M121" s="49">
        <v>2024</v>
      </c>
      <c r="N121" s="44"/>
      <c r="O121" s="47">
        <v>2024</v>
      </c>
      <c r="P121" t="s">
        <v>603</v>
      </c>
    </row>
    <row r="122" spans="1:16" ht="18.75" customHeight="1" x14ac:dyDescent="0.2">
      <c r="A122" s="14" t="s">
        <v>608</v>
      </c>
      <c r="B122" s="62"/>
      <c r="C122" s="51" t="s">
        <v>101</v>
      </c>
      <c r="D122" s="52">
        <f>VLOOKUP($C122,'Bilaga 2b-24'!$B$5:$N$314,2,FALSE)</f>
        <v>121.38408408408412</v>
      </c>
      <c r="E122" s="52">
        <f>VLOOKUP($C122,'Bilaga 2b-24'!$B$5:$N$314,3,FALSE)</f>
        <v>134.39999686347119</v>
      </c>
      <c r="F122" s="52">
        <f>VLOOKUP($C122,'Bilaga 2b-24'!$B$5:$N$314,4,FALSE)</f>
        <v>447.82777777777795</v>
      </c>
      <c r="G122" s="52">
        <f>VLOOKUP($C122,'Bilaga 2b-24'!$B$5:$N$314,5,FALSE)</f>
        <v>573.22222222222251</v>
      </c>
      <c r="H122" s="52">
        <f>VLOOKUP($C122,'Bilaga 2b-24'!$B$5:$N$314,6,FALSE)</f>
        <v>302.65902777777796</v>
      </c>
      <c r="I122" s="52">
        <f>VLOOKUP($C122,'Bilaga 2b-24'!$B$5:$N$314,7,FALSE)</f>
        <v>249.66004346033003</v>
      </c>
      <c r="J122" s="52">
        <f>VLOOKUP($C122,'Bilaga 2b-24'!$B$5:$N$314,8,FALSE)</f>
        <v>960.25005555555606</v>
      </c>
      <c r="K122" s="52">
        <f>VLOOKUP($C122,'Bilaga 2b-24'!$B$5:$N$314,9,FALSE)</f>
        <v>1100.6146666666673</v>
      </c>
      <c r="L122" s="52">
        <f>VLOOKUP($C122,'Bilaga 2b-24'!$B$5:$N$314,12,FALSE)</f>
        <v>1832.1209451951963</v>
      </c>
      <c r="M122" s="52">
        <f>VLOOKUP($C122,'Bilaga 2b-24'!$B$5:$N$314,13,FALSE)</f>
        <v>2057.8969292126912</v>
      </c>
      <c r="N122" s="44"/>
      <c r="O122" s="36">
        <f>+M133-M122</f>
        <v>521.86140098411443</v>
      </c>
      <c r="P122">
        <f t="shared" ref="P122:P133" si="16">RANK(M122,$M$122:$M$133,1)</f>
        <v>1</v>
      </c>
    </row>
    <row r="123" spans="1:16" x14ac:dyDescent="0.2">
      <c r="B123" s="44"/>
      <c r="C123" s="54" t="s">
        <v>102</v>
      </c>
      <c r="D123" s="55">
        <f>VLOOKUP($C123,'Bilaga 2b-24'!$B$5:$N$314,2,FALSE)</f>
        <v>121.38408408408412</v>
      </c>
      <c r="E123" s="55">
        <f>VLOOKUP($C123,'Bilaga 2b-24'!$B$5:$N$314,3,FALSE)</f>
        <v>134.39999686347119</v>
      </c>
      <c r="F123" s="55">
        <f>VLOOKUP($C123,'Bilaga 2b-24'!$B$5:$N$314,4,FALSE)</f>
        <v>483.78338888888908</v>
      </c>
      <c r="G123" s="55">
        <f>VLOOKUP($C123,'Bilaga 2b-24'!$B$5:$N$314,5,FALSE)</f>
        <v>590.40277777777806</v>
      </c>
      <c r="H123" s="55">
        <f>VLOOKUP($C123,'Bilaga 2b-24'!$B$5:$N$314,6,FALSE)</f>
        <v>301.86250000000013</v>
      </c>
      <c r="I123" s="55">
        <f>VLOOKUP($C123,'Bilaga 2b-24'!$B$5:$N$314,7,FALSE)</f>
        <v>292.94617698667548</v>
      </c>
      <c r="J123" s="55">
        <f>VLOOKUP($C123,'Bilaga 2b-24'!$B$5:$N$314,8,FALSE)</f>
        <v>987.92411111111153</v>
      </c>
      <c r="K123" s="55">
        <f>VLOOKUP($C123,'Bilaga 2b-24'!$B$5:$N$314,9,FALSE)</f>
        <v>1078.9343333333338</v>
      </c>
      <c r="L123" s="55">
        <f>VLOOKUP($C123,'Bilaga 2b-24'!$B$5:$N$314,12,FALSE)</f>
        <v>1894.9540840840848</v>
      </c>
      <c r="M123" s="55">
        <f>VLOOKUP($C123,'Bilaga 2b-24'!$B$5:$N$314,13,FALSE)</f>
        <v>2096.6832849612588</v>
      </c>
      <c r="N123" s="44"/>
      <c r="P123">
        <f t="shared" si="16"/>
        <v>2</v>
      </c>
    </row>
    <row r="124" spans="1:16" x14ac:dyDescent="0.2">
      <c r="B124" s="44"/>
      <c r="C124" s="54" t="s">
        <v>103</v>
      </c>
      <c r="D124" s="55">
        <f>VLOOKUP($C124,'Bilaga 2b-24'!$B$5:$N$314,2,FALSE)</f>
        <v>121.38408408408412</v>
      </c>
      <c r="E124" s="55">
        <f>VLOOKUP($C124,'Bilaga 2b-24'!$B$5:$N$314,3,FALSE)</f>
        <v>134.39999686347119</v>
      </c>
      <c r="F124" s="55">
        <f>VLOOKUP($C124,'Bilaga 2b-24'!$B$5:$N$314,4,FALSE)</f>
        <v>420.57777777777795</v>
      </c>
      <c r="G124" s="55">
        <f>VLOOKUP($C124,'Bilaga 2b-24'!$B$5:$N$314,5,FALSE)</f>
        <v>483.66666666666691</v>
      </c>
      <c r="H124" s="55">
        <f>VLOOKUP($C124,'Bilaga 2b-24'!$B$5:$N$314,6,FALSE)</f>
        <v>303.37430555555574</v>
      </c>
      <c r="I124" s="55">
        <f>VLOOKUP($C124,'Bilaga 2b-24'!$B$5:$N$314,7,FALSE)</f>
        <v>329.34878115334214</v>
      </c>
      <c r="J124" s="55">
        <f>VLOOKUP($C124,'Bilaga 2b-24'!$B$5:$N$314,8,FALSE)</f>
        <v>1012.1992222222226</v>
      </c>
      <c r="K124" s="55">
        <f>VLOOKUP($C124,'Bilaga 2b-24'!$B$5:$N$314,9,FALSE)</f>
        <v>1153.6575000000007</v>
      </c>
      <c r="L124" s="55">
        <f>VLOOKUP($C124,'Bilaga 2b-24'!$B$5:$N$314,12,FALSE)</f>
        <v>1857.5353896396402</v>
      </c>
      <c r="M124" s="55">
        <f>VLOOKUP($C124,'Bilaga 2b-24'!$B$5:$N$314,13,FALSE)</f>
        <v>2101.0729446834807</v>
      </c>
      <c r="N124" s="44"/>
      <c r="P124">
        <f t="shared" si="16"/>
        <v>3</v>
      </c>
    </row>
    <row r="125" spans="1:16" x14ac:dyDescent="0.2">
      <c r="B125" s="44"/>
      <c r="C125" s="54" t="s">
        <v>104</v>
      </c>
      <c r="D125" s="55">
        <f>VLOOKUP($C125,'Bilaga 2b-24'!$B$5:$N$314,2,FALSE)</f>
        <v>153.84264264264269</v>
      </c>
      <c r="E125" s="55">
        <f>VLOOKUP($C125,'Bilaga 2b-24'!$B$5:$N$314,3,FALSE)</f>
        <v>138.67222468058284</v>
      </c>
      <c r="F125" s="55">
        <f>VLOOKUP($C125,'Bilaga 2b-24'!$B$5:$N$314,4,FALSE)</f>
        <v>453.41111111111132</v>
      </c>
      <c r="G125" s="55">
        <f>VLOOKUP($C125,'Bilaga 2b-24'!$B$5:$N$314,5,FALSE)</f>
        <v>540.82777777777812</v>
      </c>
      <c r="H125" s="55">
        <f>VLOOKUP($C125,'Bilaga 2b-24'!$B$5:$N$314,6,FALSE)</f>
        <v>262.25277777777796</v>
      </c>
      <c r="I125" s="55">
        <f>VLOOKUP($C125,'Bilaga 2b-24'!$B$5:$N$314,7,FALSE)</f>
        <v>298.79791666666682</v>
      </c>
      <c r="J125" s="55">
        <f>VLOOKUP($C125,'Bilaga 2b-24'!$B$5:$N$314,8,FALSE)</f>
        <v>1118.2956111111116</v>
      </c>
      <c r="K125" s="55">
        <f>VLOOKUP($C125,'Bilaga 2b-24'!$B$5:$N$314,9,FALSE)</f>
        <v>1257.5987222222229</v>
      </c>
      <c r="L125" s="55">
        <f>VLOOKUP($C125,'Bilaga 2b-24'!$B$5:$N$314,12,FALSE)</f>
        <v>1987.8021426426437</v>
      </c>
      <c r="M125" s="55">
        <f>VLOOKUP($C125,'Bilaga 2b-24'!$B$5:$N$314,13,FALSE)</f>
        <v>2235.8966413472504</v>
      </c>
      <c r="N125" s="44"/>
      <c r="P125">
        <f t="shared" si="16"/>
        <v>4</v>
      </c>
    </row>
    <row r="126" spans="1:16" x14ac:dyDescent="0.2">
      <c r="B126" s="44"/>
      <c r="C126" s="54" t="s">
        <v>106</v>
      </c>
      <c r="D126" s="55">
        <f>VLOOKUP($C126,'Bilaga 2b-24'!$B$5:$N$314,2,FALSE)</f>
        <v>103.20513468013472</v>
      </c>
      <c r="E126" s="55">
        <f>VLOOKUP($C126,'Bilaga 2b-24'!$B$5:$N$314,3,FALSE)</f>
        <v>88.652780320909486</v>
      </c>
      <c r="F126" s="55">
        <f>VLOOKUP($C126,'Bilaga 2b-24'!$B$5:$N$314,4,FALSE)</f>
        <v>516.29600000000016</v>
      </c>
      <c r="G126" s="55">
        <f>VLOOKUP($C126,'Bilaga 2b-24'!$B$5:$N$314,5,FALSE)</f>
        <v>583.40361111111133</v>
      </c>
      <c r="H126" s="55">
        <f>VLOOKUP($C126,'Bilaga 2b-24'!$B$5:$N$314,6,FALSE)</f>
        <v>289.49027777777786</v>
      </c>
      <c r="I126" s="55">
        <f>VLOOKUP($C126,'Bilaga 2b-24'!$B$5:$N$314,7,FALSE)</f>
        <v>281.98333333333341</v>
      </c>
      <c r="J126" s="55">
        <f>VLOOKUP($C126,'Bilaga 2b-24'!$B$5:$N$314,8,FALSE)</f>
        <v>1105.6648333333339</v>
      </c>
      <c r="K126" s="55">
        <f>VLOOKUP($C126,'Bilaga 2b-24'!$B$5:$N$314,9,FALSE)</f>
        <v>1293.6468333333339</v>
      </c>
      <c r="L126" s="55">
        <f>VLOOKUP($C126,'Bilaga 2b-24'!$B$5:$N$314,12,FALSE)</f>
        <v>2014.6562457912469</v>
      </c>
      <c r="M126" s="55">
        <f>VLOOKUP($C126,'Bilaga 2b-24'!$B$5:$N$314,13,FALSE)</f>
        <v>2247.6865580986882</v>
      </c>
      <c r="N126" s="44"/>
      <c r="P126">
        <f t="shared" si="16"/>
        <v>5</v>
      </c>
    </row>
    <row r="127" spans="1:16" x14ac:dyDescent="0.2">
      <c r="B127" s="44"/>
      <c r="C127" s="54" t="s">
        <v>105</v>
      </c>
      <c r="D127" s="55">
        <f>VLOOKUP($C127,'Bilaga 2b-24'!$B$5:$N$314,2,FALSE)</f>
        <v>117.81051051051058</v>
      </c>
      <c r="E127" s="55">
        <f>VLOOKUP($C127,'Bilaga 2b-24'!$B$5:$N$314,3,FALSE)</f>
        <v>117.47222222222229</v>
      </c>
      <c r="F127" s="55">
        <f>VLOOKUP($C127,'Bilaga 2b-24'!$B$5:$N$314,4,FALSE)</f>
        <v>455.55555555555583</v>
      </c>
      <c r="G127" s="55">
        <f>VLOOKUP($C127,'Bilaga 2b-24'!$B$5:$N$314,5,FALSE)</f>
        <v>520.8333333333336</v>
      </c>
      <c r="H127" s="55">
        <f>VLOOKUP($C127,'Bilaga 2b-24'!$B$5:$N$314,6,FALSE)</f>
        <v>305.1666666666668</v>
      </c>
      <c r="I127" s="55">
        <f>VLOOKUP($C127,'Bilaga 2b-24'!$B$5:$N$314,7,FALSE)</f>
        <v>316.94444444444457</v>
      </c>
      <c r="J127" s="55">
        <f>VLOOKUP($C127,'Bilaga 2b-24'!$B$5:$N$314,8,FALSE)</f>
        <v>943.51266666666709</v>
      </c>
      <c r="K127" s="55">
        <f>VLOOKUP($C127,'Bilaga 2b-24'!$B$5:$N$314,9,FALSE)</f>
        <v>1308.164722222223</v>
      </c>
      <c r="L127" s="55">
        <f>VLOOKUP($C127,'Bilaga 2b-24'!$B$5:$N$314,12,FALSE)</f>
        <v>1822.0453993994004</v>
      </c>
      <c r="M127" s="55">
        <f>VLOOKUP($C127,'Bilaga 2b-24'!$B$5:$N$314,13,FALSE)</f>
        <v>2263.4147222222232</v>
      </c>
      <c r="N127" s="44"/>
      <c r="P127">
        <f t="shared" si="16"/>
        <v>6</v>
      </c>
    </row>
    <row r="128" spans="1:16" x14ac:dyDescent="0.2">
      <c r="B128" s="44"/>
      <c r="C128" s="54" t="s">
        <v>609</v>
      </c>
      <c r="D128" s="55">
        <f>VLOOKUP($C128,'Bilaga 2b-24'!$B$5:$N$314,2,FALSE)</f>
        <v>255.23198198198213</v>
      </c>
      <c r="E128" s="55">
        <f>VLOOKUP($C128,'Bilaga 2b-24'!$B$5:$N$314,3,FALSE)</f>
        <v>123.61022101508229</v>
      </c>
      <c r="F128" s="55">
        <f>VLOOKUP($C128,'Bilaga 2b-24'!$B$5:$N$314,4,FALSE)</f>
        <v>644.14444444444473</v>
      </c>
      <c r="G128" s="55">
        <f>VLOOKUP($C128,'Bilaga 2b-24'!$B$5:$N$314,5,FALSE)</f>
        <v>644.14444444444473</v>
      </c>
      <c r="H128" s="55">
        <f>VLOOKUP($C128,'Bilaga 2b-24'!$B$5:$N$314,6,FALSE)</f>
        <v>363.64861111111139</v>
      </c>
      <c r="I128" s="55">
        <f>VLOOKUP($C128,'Bilaga 2b-24'!$B$5:$N$314,7,FALSE)</f>
        <v>397.21944444444466</v>
      </c>
      <c r="J128" s="55">
        <f>VLOOKUP($C128,'Bilaga 2b-24'!$B$5:$N$314,8,FALSE)</f>
        <v>0</v>
      </c>
      <c r="K128" s="55">
        <f>VLOOKUP($C128,'Bilaga 2b-24'!$B$5:$N$314,9,FALSE)</f>
        <v>0</v>
      </c>
      <c r="L128" s="55">
        <f>VLOOKUP($C128,'Bilaga 2b-24'!$B$5:$N$314,12,FALSE)</f>
        <v>2306.7097363248763</v>
      </c>
      <c r="M128" s="55">
        <f>VLOOKUP($C128,'Bilaga 2b-24'!$B$5:$N$314,13,FALSE)</f>
        <v>2366.9928264183582</v>
      </c>
      <c r="N128" s="44"/>
      <c r="P128">
        <f t="shared" si="16"/>
        <v>7</v>
      </c>
    </row>
    <row r="129" spans="1:16" x14ac:dyDescent="0.2">
      <c r="B129" s="44"/>
      <c r="C129" s="54" t="s">
        <v>98</v>
      </c>
      <c r="D129" s="55">
        <f>VLOOKUP($C129,'Bilaga 2b-24'!$B$5:$N$314,2,FALSE)</f>
        <v>135.11591591591599</v>
      </c>
      <c r="E129" s="55">
        <f>VLOOKUP($C129,'Bilaga 2b-24'!$B$5:$N$314,3,FALSE)</f>
        <v>112.19355265299505</v>
      </c>
      <c r="F129" s="55">
        <f>VLOOKUP($C129,'Bilaga 2b-24'!$B$5:$N$314,4,FALSE)</f>
        <v>396.90000000000015</v>
      </c>
      <c r="G129" s="55">
        <f>VLOOKUP($C129,'Bilaga 2b-24'!$B$5:$N$314,5,FALSE)</f>
        <v>425.38333333333361</v>
      </c>
      <c r="H129" s="55">
        <f>VLOOKUP($C129,'Bilaga 2b-24'!$B$5:$N$314,6,FALSE)</f>
        <v>363.64861111111139</v>
      </c>
      <c r="I129" s="55">
        <f>VLOOKUP($C129,'Bilaga 2b-24'!$B$5:$N$314,7,FALSE)</f>
        <v>397.21944444444466</v>
      </c>
      <c r="J129" s="55">
        <f>VLOOKUP($C129,'Bilaga 2b-24'!$B$5:$N$314,8,FALSE)</f>
        <v>1107.9165000000005</v>
      </c>
      <c r="K129" s="55">
        <f>VLOOKUP($C129,'Bilaga 2b-24'!$B$5:$N$314,9,FALSE)</f>
        <v>1474.284111111112</v>
      </c>
      <c r="L129" s="55">
        <f>VLOOKUP($C129,'Bilaga 2b-24'!$B$5:$N$314,12,FALSE)</f>
        <v>2003.5810270270283</v>
      </c>
      <c r="M129" s="55">
        <f>VLOOKUP($C129,'Bilaga 2b-24'!$B$5:$N$314,13,FALSE)</f>
        <v>2409.0804415418852</v>
      </c>
      <c r="N129" s="44"/>
      <c r="P129">
        <f t="shared" si="16"/>
        <v>8</v>
      </c>
    </row>
    <row r="130" spans="1:16" x14ac:dyDescent="0.2">
      <c r="B130" s="44"/>
      <c r="C130" s="54" t="s">
        <v>100</v>
      </c>
      <c r="D130" s="55">
        <f>VLOOKUP($C130,'Bilaga 2b-24'!$B$5:$N$314,2,FALSE)</f>
        <v>136.93051801801809</v>
      </c>
      <c r="E130" s="55">
        <f>VLOOKUP($C130,'Bilaga 2b-24'!$B$5:$N$314,3,FALSE)</f>
        <v>215.12499915228955</v>
      </c>
      <c r="F130" s="55">
        <f>VLOOKUP($C130,'Bilaga 2b-24'!$B$5:$N$314,4,FALSE)</f>
        <v>695.60555555555595</v>
      </c>
      <c r="G130" s="55">
        <f>VLOOKUP($C130,'Bilaga 2b-24'!$B$5:$N$314,5,FALSE)</f>
        <v>789.33333333333383</v>
      </c>
      <c r="H130" s="55">
        <f>VLOOKUP($C130,'Bilaga 2b-24'!$B$5:$N$314,6,FALSE)</f>
        <v>298.44722222222236</v>
      </c>
      <c r="I130" s="55">
        <f>VLOOKUP($C130,'Bilaga 2b-24'!$B$5:$N$314,7,FALSE)</f>
        <v>334.18680555555574</v>
      </c>
      <c r="J130" s="55">
        <f>VLOOKUP($C130,'Bilaga 2b-24'!$B$5:$N$314,8,FALSE)</f>
        <v>959.63888888888948</v>
      </c>
      <c r="K130" s="55">
        <f>VLOOKUP($C130,'Bilaga 2b-24'!$B$5:$N$314,9,FALSE)</f>
        <v>1093.9347222222229</v>
      </c>
      <c r="L130" s="55">
        <f>VLOOKUP($C130,'Bilaga 2b-24'!$B$5:$N$314,12,FALSE)</f>
        <v>2090.6221846846856</v>
      </c>
      <c r="M130" s="55">
        <f>VLOOKUP($C130,'Bilaga 2b-24'!$B$5:$N$314,13,FALSE)</f>
        <v>2432.5798602634018</v>
      </c>
      <c r="N130" s="44"/>
      <c r="P130">
        <f t="shared" si="16"/>
        <v>9</v>
      </c>
    </row>
    <row r="131" spans="1:16" x14ac:dyDescent="0.2">
      <c r="B131" s="44"/>
      <c r="C131" s="54" t="s">
        <v>99</v>
      </c>
      <c r="D131" s="55">
        <f>VLOOKUP($C131,'Bilaga 2b-24'!$B$5:$N$314,2,FALSE)</f>
        <v>142.95917508417517</v>
      </c>
      <c r="E131" s="55">
        <f>VLOOKUP($C131,'Bilaga 2b-24'!$B$5:$N$314,3,FALSE)</f>
        <v>114.50000339084228</v>
      </c>
      <c r="F131" s="55">
        <f>VLOOKUP($C131,'Bilaga 2b-24'!$B$5:$N$314,4,FALSE)</f>
        <v>545.69444444444468</v>
      </c>
      <c r="G131" s="55">
        <f>VLOOKUP($C131,'Bilaga 2b-24'!$B$5:$N$314,5,FALSE)</f>
        <v>597.50000000000034</v>
      </c>
      <c r="H131" s="55">
        <f>VLOOKUP($C131,'Bilaga 2b-24'!$B$5:$N$314,6,FALSE)</f>
        <v>363.64861111111139</v>
      </c>
      <c r="I131" s="55">
        <f>VLOOKUP($C131,'Bilaga 2b-24'!$B$5:$N$314,7,FALSE)</f>
        <v>397.21944444444466</v>
      </c>
      <c r="J131" s="55">
        <f>VLOOKUP($C131,'Bilaga 2b-24'!$B$5:$N$314,8,FALSE)</f>
        <v>1274.6041666666672</v>
      </c>
      <c r="K131" s="55">
        <f>VLOOKUP($C131,'Bilaga 2b-24'!$B$5:$N$314,9,FALSE)</f>
        <v>1328.5155000000007</v>
      </c>
      <c r="L131" s="55">
        <f>VLOOKUP($C131,'Bilaga 2b-24'!$B$5:$N$314,12,FALSE)</f>
        <v>2326.9063973063985</v>
      </c>
      <c r="M131" s="55">
        <f>VLOOKUP($C131,'Bilaga 2b-24'!$B$5:$N$314,13,FALSE)</f>
        <v>2437.7349478352876</v>
      </c>
      <c r="N131" s="44"/>
      <c r="P131">
        <f t="shared" si="16"/>
        <v>10</v>
      </c>
    </row>
    <row r="132" spans="1:16" x14ac:dyDescent="0.2">
      <c r="B132" s="44"/>
      <c r="C132" s="54" t="s">
        <v>96</v>
      </c>
      <c r="D132" s="55">
        <f>VLOOKUP($C132,'Bilaga 2b-24'!$B$5:$N$314,2,FALSE)</f>
        <v>121.38408408408412</v>
      </c>
      <c r="E132" s="55">
        <f>VLOOKUP($C132,'Bilaga 2b-24'!$B$5:$N$314,3,FALSE)</f>
        <v>134.39999686347119</v>
      </c>
      <c r="F132" s="55">
        <f>VLOOKUP($C132,'Bilaga 2b-24'!$B$5:$N$314,4,FALSE)</f>
        <v>736.82222222222254</v>
      </c>
      <c r="G132" s="55">
        <f>VLOOKUP($C132,'Bilaga 2b-24'!$B$5:$N$314,5,FALSE)</f>
        <v>736.82222222222254</v>
      </c>
      <c r="H132" s="55">
        <f>VLOOKUP($C132,'Bilaga 2b-24'!$B$5:$N$314,6,FALSE)</f>
        <v>354.66944444444465</v>
      </c>
      <c r="I132" s="55">
        <f>VLOOKUP($C132,'Bilaga 2b-24'!$B$5:$N$314,7,FALSE)</f>
        <v>415.6475658755644</v>
      </c>
      <c r="J132" s="55">
        <f>VLOOKUP($C132,'Bilaga 2b-24'!$B$5:$N$314,8,FALSE)</f>
        <v>1138.571333333334</v>
      </c>
      <c r="K132" s="55">
        <f>VLOOKUP($C132,'Bilaga 2b-24'!$B$5:$N$314,9,FALSE)</f>
        <v>1263.7532777777785</v>
      </c>
      <c r="L132" s="55">
        <f>VLOOKUP($C132,'Bilaga 2b-24'!$B$5:$N$314,12,FALSE)</f>
        <v>2351.4470840840854</v>
      </c>
      <c r="M132" s="55">
        <f>VLOOKUP($C132,'Bilaga 2b-24'!$B$5:$N$314,13,FALSE)</f>
        <v>2550.6230627390369</v>
      </c>
      <c r="N132" s="44"/>
      <c r="P132">
        <f t="shared" si="16"/>
        <v>11</v>
      </c>
    </row>
    <row r="133" spans="1:16" ht="13.5" thickBot="1" x14ac:dyDescent="0.25">
      <c r="B133" s="44"/>
      <c r="C133" s="57" t="s">
        <v>97</v>
      </c>
      <c r="D133" s="58">
        <f>VLOOKUP($C133,'Bilaga 2b-24'!$B$5:$N$314,2,FALSE)</f>
        <v>121.38408408408412</v>
      </c>
      <c r="E133" s="58">
        <f>VLOOKUP($C133,'Bilaga 2b-24'!$B$5:$N$314,3,FALSE)</f>
        <v>134.39999686347119</v>
      </c>
      <c r="F133" s="58">
        <f>VLOOKUP($C133,'Bilaga 2b-24'!$B$5:$N$314,4,FALSE)</f>
        <v>766.41666666666708</v>
      </c>
      <c r="G133" s="58">
        <f>VLOOKUP($C133,'Bilaga 2b-24'!$B$5:$N$314,5,FALSE)</f>
        <v>815.3333333333336</v>
      </c>
      <c r="H133" s="58">
        <f>VLOOKUP($C133,'Bilaga 2b-24'!$B$5:$N$314,6,FALSE)</f>
        <v>363.64861111111139</v>
      </c>
      <c r="I133" s="58">
        <f>VLOOKUP($C133,'Bilaga 2b-24'!$B$5:$N$314,7,FALSE)</f>
        <v>397.21944444444466</v>
      </c>
      <c r="J133" s="58">
        <f>VLOOKUP($C133,'Bilaga 2b-24'!$B$5:$N$314,8,FALSE)</f>
        <v>1128.0265151515157</v>
      </c>
      <c r="K133" s="58">
        <f>VLOOKUP($C133,'Bilaga 2b-24'!$B$5:$N$314,9,FALSE)</f>
        <v>1232.8055555555561</v>
      </c>
      <c r="L133" s="58">
        <f>VLOOKUP($C133,'Bilaga 2b-24'!$B$5:$N$314,12,FALSE)</f>
        <v>2379.4758770133781</v>
      </c>
      <c r="M133" s="58">
        <f>VLOOKUP($C133,'Bilaga 2b-24'!$B$5:$N$314,13,FALSE)</f>
        <v>2579.7583301968057</v>
      </c>
      <c r="N133" s="44"/>
      <c r="P133">
        <f t="shared" si="16"/>
        <v>12</v>
      </c>
    </row>
    <row r="134" spans="1:16" ht="18.75" customHeight="1" thickTop="1" x14ac:dyDescent="0.2">
      <c r="B134" s="44"/>
      <c r="C134" s="59" t="s">
        <v>605</v>
      </c>
      <c r="D134" s="60">
        <f t="shared" ref="D134:M134" si="17">SUM(D122:D133)/COUNTIF(D122:D133,"&gt;0")</f>
        <v>137.66802493781668</v>
      </c>
      <c r="E134" s="60">
        <f t="shared" si="17"/>
        <v>131.85216564602331</v>
      </c>
      <c r="F134" s="60">
        <f t="shared" si="17"/>
        <v>546.91957870370391</v>
      </c>
      <c r="G134" s="60">
        <f t="shared" si="17"/>
        <v>608.40608796296328</v>
      </c>
      <c r="H134" s="60">
        <f t="shared" si="17"/>
        <v>322.70972222222241</v>
      </c>
      <c r="I134" s="60">
        <f t="shared" si="17"/>
        <v>342.36607043780759</v>
      </c>
      <c r="J134" s="60">
        <f t="shared" si="17"/>
        <v>1066.963991276401</v>
      </c>
      <c r="K134" s="60">
        <f t="shared" si="17"/>
        <v>1235.0827222222229</v>
      </c>
      <c r="L134" s="60">
        <f t="shared" si="17"/>
        <v>2072.3213760993885</v>
      </c>
      <c r="M134" s="60">
        <f t="shared" si="17"/>
        <v>2314.9517124600306</v>
      </c>
      <c r="N134" s="44"/>
      <c r="P134" s="19">
        <f>+M134/L134-1</f>
        <v>0.11708142335400273</v>
      </c>
    </row>
    <row r="135" spans="1:16" x14ac:dyDescent="0.2">
      <c r="B135" s="44"/>
      <c r="C135" s="61" t="s">
        <v>606</v>
      </c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44"/>
    </row>
    <row r="136" spans="1:16" x14ac:dyDescent="0.2">
      <c r="B136" s="44"/>
      <c r="C136" s="61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44"/>
    </row>
    <row r="137" spans="1:16" x14ac:dyDescent="0.2">
      <c r="B137" s="44"/>
      <c r="C137" s="61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44"/>
    </row>
    <row r="138" spans="1:16" ht="15.75" x14ac:dyDescent="0.25">
      <c r="B138" s="44"/>
      <c r="C138" s="45" t="str">
        <f>CONCATENATE("Kostnad fördelad per nyttighet i kr/månad och lägenhet inkl moms i ",A141)</f>
        <v>Kostnad fördelad per nyttighet i kr/månad och lägenhet inkl moms i Gotlands län</v>
      </c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4"/>
    </row>
    <row r="139" spans="1:16" x14ac:dyDescent="0.2">
      <c r="B139" s="44"/>
      <c r="C139" s="44"/>
      <c r="D139" s="46" t="s">
        <v>1</v>
      </c>
      <c r="E139" s="46"/>
      <c r="F139" s="46" t="s">
        <v>2</v>
      </c>
      <c r="G139" s="46"/>
      <c r="H139" s="46" t="s">
        <v>3</v>
      </c>
      <c r="I139" s="46"/>
      <c r="J139" s="46" t="s">
        <v>4</v>
      </c>
      <c r="K139" s="46"/>
      <c r="L139" s="46" t="s">
        <v>601</v>
      </c>
      <c r="M139" s="46"/>
      <c r="N139" s="44"/>
      <c r="O139" s="47" t="s">
        <v>602</v>
      </c>
    </row>
    <row r="140" spans="1:16" ht="13.5" thickBot="1" x14ac:dyDescent="0.25">
      <c r="A140" t="s">
        <v>7</v>
      </c>
      <c r="B140" s="44"/>
      <c r="C140" s="48" t="s">
        <v>8</v>
      </c>
      <c r="D140" s="49">
        <v>2023</v>
      </c>
      <c r="E140" s="49">
        <v>2024</v>
      </c>
      <c r="F140" s="49">
        <v>2023</v>
      </c>
      <c r="G140" s="49">
        <v>2024</v>
      </c>
      <c r="H140" s="49">
        <v>2023</v>
      </c>
      <c r="I140" s="49">
        <v>2024</v>
      </c>
      <c r="J140" s="49">
        <v>2023</v>
      </c>
      <c r="K140" s="49">
        <v>2024</v>
      </c>
      <c r="L140" s="49">
        <v>2023</v>
      </c>
      <c r="M140" s="49">
        <v>2024</v>
      </c>
      <c r="N140" s="44"/>
      <c r="O140" s="47">
        <v>2024</v>
      </c>
    </row>
    <row r="141" spans="1:16" ht="13.5" thickBot="1" x14ac:dyDescent="0.25">
      <c r="A141" s="14" t="s">
        <v>610</v>
      </c>
      <c r="B141" s="44"/>
      <c r="C141" s="63" t="s">
        <v>107</v>
      </c>
      <c r="D141" s="64">
        <f>VLOOKUP($C141,'Bilaga 2b-24'!$B$5:$N$314,2,FALSE)</f>
        <v>152.00038888888898</v>
      </c>
      <c r="E141" s="64">
        <f>VLOOKUP($C141,'Bilaga 2b-24'!$B$5:$N$314,3,FALSE)</f>
        <v>174.03316497802732</v>
      </c>
      <c r="F141" s="64">
        <f>VLOOKUP($C141,'Bilaga 2b-24'!$B$5:$N$314,4,FALSE)</f>
        <v>755.02222222222247</v>
      </c>
      <c r="G141" s="64">
        <f>VLOOKUP($C141,'Bilaga 2b-24'!$B$5:$N$314,5,FALSE)</f>
        <v>755.02405555555595</v>
      </c>
      <c r="H141" s="64">
        <f>VLOOKUP($C141,'Bilaga 2b-24'!$B$5:$N$314,6,FALSE)</f>
        <v>335.53055555555574</v>
      </c>
      <c r="I141" s="64">
        <f>VLOOKUP($C141,'Bilaga 2b-24'!$B$5:$N$314,7,FALSE)</f>
        <v>358.11388888888911</v>
      </c>
      <c r="J141" s="64">
        <f>VLOOKUP($C141,'Bilaga 2b-24'!$B$5:$N$314,8,FALSE)</f>
        <v>1029.3333333333337</v>
      </c>
      <c r="K141" s="64">
        <f>VLOOKUP($C141,'Bilaga 2b-24'!$B$5:$N$314,9,FALSE)</f>
        <v>1163.3611111111118</v>
      </c>
      <c r="L141" s="64">
        <f>VLOOKUP($C141,'Bilaga 2b-24'!$B$5:$N$314,12,FALSE)</f>
        <v>2271.886500000001</v>
      </c>
      <c r="M141" s="64">
        <f>VLOOKUP($C141,'Bilaga 2b-24'!$B$5:$N$314,13,FALSE)</f>
        <v>2450.5322205335838</v>
      </c>
      <c r="N141" s="44"/>
    </row>
    <row r="142" spans="1:16" ht="13.5" thickTop="1" x14ac:dyDescent="0.2">
      <c r="A142" s="14"/>
      <c r="B142" s="44"/>
      <c r="C142" s="59" t="s">
        <v>605</v>
      </c>
      <c r="D142" s="60">
        <f>+D141</f>
        <v>152.00038888888898</v>
      </c>
      <c r="E142" s="60">
        <f t="shared" ref="E142:M142" si="18">+E141</f>
        <v>174.03316497802732</v>
      </c>
      <c r="F142" s="60">
        <f t="shared" si="18"/>
        <v>755.02222222222247</v>
      </c>
      <c r="G142" s="60">
        <f t="shared" si="18"/>
        <v>755.02405555555595</v>
      </c>
      <c r="H142" s="60">
        <f t="shared" si="18"/>
        <v>335.53055555555574</v>
      </c>
      <c r="I142" s="60">
        <f t="shared" si="18"/>
        <v>358.11388888888911</v>
      </c>
      <c r="J142" s="60">
        <f t="shared" si="18"/>
        <v>1029.3333333333337</v>
      </c>
      <c r="K142" s="60">
        <f t="shared" si="18"/>
        <v>1163.3611111111118</v>
      </c>
      <c r="L142" s="60">
        <f t="shared" si="18"/>
        <v>2271.886500000001</v>
      </c>
      <c r="M142" s="60">
        <f t="shared" si="18"/>
        <v>2450.5322205335838</v>
      </c>
      <c r="N142" s="44"/>
      <c r="P142" s="19">
        <f>+M142/L142-1</f>
        <v>7.8633206603227146E-2</v>
      </c>
    </row>
    <row r="143" spans="1:16" x14ac:dyDescent="0.2">
      <c r="A143" s="14"/>
      <c r="B143" s="44"/>
      <c r="C143" s="59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44"/>
    </row>
    <row r="144" spans="1:16" x14ac:dyDescent="0.2">
      <c r="B144" s="44"/>
      <c r="C144" s="59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44"/>
    </row>
    <row r="145" spans="1:16" ht="15.75" x14ac:dyDescent="0.25">
      <c r="B145" s="44"/>
      <c r="C145" s="45" t="str">
        <f>CONCATENATE("Kostnad fördelad per nyttighet i kr/månad och lägenhet inkl moms i ",A148)</f>
        <v>Kostnad fördelad per nyttighet i kr/månad och lägenhet inkl moms i Blekinge län</v>
      </c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4"/>
    </row>
    <row r="146" spans="1:16" x14ac:dyDescent="0.2">
      <c r="B146" s="44"/>
      <c r="C146" s="44"/>
      <c r="D146" s="46" t="s">
        <v>1</v>
      </c>
      <c r="E146" s="46"/>
      <c r="F146" s="46" t="s">
        <v>2</v>
      </c>
      <c r="G146" s="46"/>
      <c r="H146" s="46" t="s">
        <v>627</v>
      </c>
      <c r="I146" s="46"/>
      <c r="J146" s="46" t="s">
        <v>4</v>
      </c>
      <c r="K146" s="46"/>
      <c r="L146" s="46" t="s">
        <v>628</v>
      </c>
      <c r="M146" s="46"/>
      <c r="N146" s="44"/>
      <c r="O146" s="47" t="s">
        <v>602</v>
      </c>
    </row>
    <row r="147" spans="1:16" ht="13.5" thickBot="1" x14ac:dyDescent="0.25">
      <c r="A147" t="s">
        <v>7</v>
      </c>
      <c r="B147" s="44"/>
      <c r="C147" s="48" t="s">
        <v>8</v>
      </c>
      <c r="D147" s="49">
        <v>2023</v>
      </c>
      <c r="E147" s="49">
        <v>2024</v>
      </c>
      <c r="F147" s="49">
        <v>2023</v>
      </c>
      <c r="G147" s="49">
        <v>2024</v>
      </c>
      <c r="H147" s="49">
        <v>2023</v>
      </c>
      <c r="I147" s="49">
        <v>2024</v>
      </c>
      <c r="J147" s="49">
        <v>2023</v>
      </c>
      <c r="K147" s="49">
        <v>2024</v>
      </c>
      <c r="L147" s="49">
        <v>2023</v>
      </c>
      <c r="M147" s="49">
        <v>2024</v>
      </c>
      <c r="N147" s="44"/>
      <c r="O147" s="47">
        <v>2024</v>
      </c>
      <c r="P147" t="s">
        <v>603</v>
      </c>
    </row>
    <row r="148" spans="1:16" ht="18.75" customHeight="1" x14ac:dyDescent="0.2">
      <c r="A148" s="14" t="s">
        <v>108</v>
      </c>
      <c r="B148" s="62"/>
      <c r="C148" s="51" t="s">
        <v>110</v>
      </c>
      <c r="D148" s="52">
        <f>VLOOKUP($C148,'Bilaga 2b-24'!$B$5:$N$314,2,FALSE)</f>
        <v>103.15690690690697</v>
      </c>
      <c r="E148" s="52">
        <f>VLOOKUP($C148,'Bilaga 2b-24'!$B$5:$N$314,3,FALSE)</f>
        <v>96.483333333333391</v>
      </c>
      <c r="F148" s="52">
        <f>VLOOKUP($C148,'Bilaga 2b-24'!$B$5:$N$314,4,FALSE)</f>
        <v>377.58333333333354</v>
      </c>
      <c r="G148" s="52">
        <f>VLOOKUP($C148,'Bilaga 2b-24'!$B$5:$N$314,5,FALSE)</f>
        <v>467.38333333333361</v>
      </c>
      <c r="H148" s="52">
        <f>VLOOKUP($C148,'Bilaga 2b-24'!$B$5:$N$314,6,FALSE)</f>
        <v>295.37777777777791</v>
      </c>
      <c r="I148" s="52">
        <f>VLOOKUP($C148,'Bilaga 2b-24'!$B$5:$N$314,7,FALSE)</f>
        <v>279.68182327907999</v>
      </c>
      <c r="J148" s="52">
        <f>VLOOKUP($C148,'Bilaga 2b-24'!$B$5:$N$314,8,FALSE)</f>
        <v>932.86550000000045</v>
      </c>
      <c r="K148" s="52">
        <f>VLOOKUP($C148,'Bilaga 2b-24'!$B$5:$N$314,9,FALSE)</f>
        <v>984.28927777777835</v>
      </c>
      <c r="L148" s="52">
        <f>VLOOKUP($C148,'Bilaga 2b-24'!$B$5:$N$314,12,FALSE)</f>
        <v>1708.9835180180189</v>
      </c>
      <c r="M148" s="52">
        <f>VLOOKUP($C148,'Bilaga 2b-24'!$B$5:$N$314,13,FALSE)</f>
        <v>1827.8377677235251</v>
      </c>
      <c r="N148" s="44"/>
      <c r="O148" s="36">
        <f>+M152-M148</f>
        <v>439.16328783203176</v>
      </c>
      <c r="P148">
        <f>RANK(M148,$M$148:$M$152,1)</f>
        <v>1</v>
      </c>
    </row>
    <row r="149" spans="1:16" x14ac:dyDescent="0.2">
      <c r="B149" s="44"/>
      <c r="C149" s="54" t="s">
        <v>111</v>
      </c>
      <c r="D149" s="55">
        <f>VLOOKUP($C149,'Bilaga 2b-24'!$B$5:$N$314,2,FALSE)</f>
        <v>80.584466019417519</v>
      </c>
      <c r="E149" s="55">
        <f>VLOOKUP($C149,'Bilaga 2b-24'!$B$5:$N$314,3,FALSE)</f>
        <v>103.87222501966671</v>
      </c>
      <c r="F149" s="55">
        <f>VLOOKUP($C149,'Bilaga 2b-24'!$B$5:$N$314,4,FALSE)</f>
        <v>432.85555555555578</v>
      </c>
      <c r="G149" s="55">
        <f>VLOOKUP($C149,'Bilaga 2b-24'!$B$5:$N$314,5,FALSE)</f>
        <v>547.52222222222247</v>
      </c>
      <c r="H149" s="55">
        <f>VLOOKUP($C149,'Bilaga 2b-24'!$B$5:$N$314,6,FALSE)</f>
        <v>220.23819444444453</v>
      </c>
      <c r="I149" s="55">
        <f>VLOOKUP($C149,'Bilaga 2b-24'!$B$5:$N$314,7,FALSE)</f>
        <v>220.23819444444453</v>
      </c>
      <c r="J149" s="55">
        <f>VLOOKUP($C149,'Bilaga 2b-24'!$B$5:$N$314,8,FALSE)</f>
        <v>934.70972222222269</v>
      </c>
      <c r="K149" s="55">
        <f>VLOOKUP($C149,'Bilaga 2b-24'!$B$5:$N$314,9,FALSE)</f>
        <v>1149.4222222222227</v>
      </c>
      <c r="L149" s="55">
        <f>VLOOKUP($C149,'Bilaga 2b-24'!$B$5:$N$314,12,FALSE)</f>
        <v>1668.3879382416405</v>
      </c>
      <c r="M149" s="55">
        <f>VLOOKUP($C149,'Bilaga 2b-24'!$B$5:$N$314,13,FALSE)</f>
        <v>2021.0548639085564</v>
      </c>
      <c r="N149" s="44"/>
      <c r="P149">
        <f t="shared" ref="P149:P152" si="19">RANK(M149,$M$148:$M$152,1)</f>
        <v>2</v>
      </c>
    </row>
    <row r="150" spans="1:16" x14ac:dyDescent="0.2">
      <c r="B150" s="44"/>
      <c r="C150" s="54" t="s">
        <v>109</v>
      </c>
      <c r="D150" s="55">
        <f>VLOOKUP($C150,'Bilaga 2b-24'!$B$5:$N$314,2,FALSE)</f>
        <v>142.64894894894903</v>
      </c>
      <c r="E150" s="55">
        <f>VLOOKUP($C150,'Bilaga 2b-24'!$B$5:$N$314,3,FALSE)</f>
        <v>123.45555555555562</v>
      </c>
      <c r="F150" s="55">
        <f>VLOOKUP($C150,'Bilaga 2b-24'!$B$5:$N$314,4,FALSE)</f>
        <v>545.18888888888921</v>
      </c>
      <c r="G150" s="55">
        <f>VLOOKUP($C150,'Bilaga 2b-24'!$B$5:$N$314,5,FALSE)</f>
        <v>567.60000000000025</v>
      </c>
      <c r="H150" s="55">
        <f>VLOOKUP($C150,'Bilaga 2b-24'!$B$5:$N$314,6,FALSE)</f>
        <v>287.27777777777794</v>
      </c>
      <c r="I150" s="55">
        <f>VLOOKUP($C150,'Bilaga 2b-24'!$B$5:$N$314,7,FALSE)</f>
        <v>304.371527777778</v>
      </c>
      <c r="J150" s="55">
        <f>VLOOKUP($C150,'Bilaga 2b-24'!$B$5:$N$314,8,FALSE)</f>
        <v>984.12844444444488</v>
      </c>
      <c r="K150" s="55">
        <f>VLOOKUP($C150,'Bilaga 2b-24'!$B$5:$N$314,9,FALSE)</f>
        <v>1190.5312222222226</v>
      </c>
      <c r="L150" s="55">
        <f>VLOOKUP($C150,'Bilaga 2b-24'!$B$5:$N$314,12,FALSE)</f>
        <v>1959.2440600600612</v>
      </c>
      <c r="M150" s="55">
        <f>VLOOKUP($C150,'Bilaga 2b-24'!$B$5:$N$314,13,FALSE)</f>
        <v>2185.9583055555563</v>
      </c>
      <c r="N150" s="44"/>
      <c r="P150">
        <f t="shared" si="19"/>
        <v>3</v>
      </c>
    </row>
    <row r="151" spans="1:16" x14ac:dyDescent="0.2">
      <c r="B151" s="44"/>
      <c r="C151" s="54" t="s">
        <v>113</v>
      </c>
      <c r="D151" s="55">
        <f>VLOOKUP($C151,'Bilaga 2b-24'!$B$5:$N$314,2,FALSE)</f>
        <v>110.50480480480486</v>
      </c>
      <c r="E151" s="55">
        <f>VLOOKUP($C151,'Bilaga 2b-24'!$B$5:$N$314,3,FALSE)</f>
        <v>91.819773779975051</v>
      </c>
      <c r="F151" s="55">
        <f>VLOOKUP($C151,'Bilaga 2b-24'!$B$5:$N$314,4,FALSE)</f>
        <v>478.02777777777806</v>
      </c>
      <c r="G151" s="55">
        <f>VLOOKUP($C151,'Bilaga 2b-24'!$B$5:$N$314,5,FALSE)</f>
        <v>513.91666666666686</v>
      </c>
      <c r="H151" s="55">
        <f>VLOOKUP($C151,'Bilaga 2b-24'!$B$5:$N$314,6,FALSE)</f>
        <v>288.37777777777791</v>
      </c>
      <c r="I151" s="55">
        <f>VLOOKUP($C151,'Bilaga 2b-24'!$B$5:$N$314,7,FALSE)</f>
        <v>260.87777777777791</v>
      </c>
      <c r="J151" s="55">
        <f>VLOOKUP($C151,'Bilaga 2b-24'!$B$5:$N$314,8,FALSE)</f>
        <v>1243.7778850000007</v>
      </c>
      <c r="K151" s="55">
        <f>VLOOKUP($C151,'Bilaga 2b-24'!$B$5:$N$314,9,FALSE)</f>
        <v>1359.0416666666672</v>
      </c>
      <c r="L151" s="55">
        <f>VLOOKUP($C151,'Bilaga 2b-24'!$B$5:$N$314,12,FALSE)</f>
        <v>2120.6882453603616</v>
      </c>
      <c r="M151" s="55">
        <f>VLOOKUP($C151,'Bilaga 2b-24'!$B$5:$N$314,13,FALSE)</f>
        <v>2225.6558848910872</v>
      </c>
      <c r="N151" s="44"/>
      <c r="P151">
        <f t="shared" si="19"/>
        <v>4</v>
      </c>
    </row>
    <row r="152" spans="1:16" ht="12.75" customHeight="1" thickBot="1" x14ac:dyDescent="0.25">
      <c r="B152" s="44"/>
      <c r="C152" s="57" t="s">
        <v>112</v>
      </c>
      <c r="D152" s="58">
        <f>VLOOKUP($C152,'Bilaga 2b-24'!$B$5:$N$314,2,FALSE)</f>
        <v>78.887179487179523</v>
      </c>
      <c r="E152" s="58">
        <f>VLOOKUP($C152,'Bilaga 2b-24'!$B$5:$N$314,3,FALSE)</f>
        <v>88.68888888888894</v>
      </c>
      <c r="F152" s="58">
        <f>VLOOKUP($C152,'Bilaga 2b-24'!$B$5:$N$314,4,FALSE)</f>
        <v>561.3000000000003</v>
      </c>
      <c r="G152" s="58">
        <f>VLOOKUP($C152,'Bilaga 2b-24'!$B$5:$N$314,5,FALSE)</f>
        <v>617.43333333333374</v>
      </c>
      <c r="H152" s="58">
        <f>VLOOKUP($C152,'Bilaga 2b-24'!$B$5:$N$314,6,FALSE)</f>
        <v>327.60694444444465</v>
      </c>
      <c r="I152" s="58">
        <f>VLOOKUP($C152,'Bilaga 2b-24'!$B$5:$N$314,7,FALSE)</f>
        <v>332.29444444444459</v>
      </c>
      <c r="J152" s="58">
        <f>VLOOKUP($C152,'Bilaga 2b-24'!$B$5:$N$314,8,FALSE)</f>
        <v>1007.1597777777782</v>
      </c>
      <c r="K152" s="58">
        <f>VLOOKUP($C152,'Bilaga 2b-24'!$B$5:$N$314,9,FALSE)</f>
        <v>1228.5843888888894</v>
      </c>
      <c r="L152" s="58">
        <f>VLOOKUP($C152,'Bilaga 2b-24'!$B$5:$N$314,12,FALSE)</f>
        <v>1974.9539017094028</v>
      </c>
      <c r="M152" s="58">
        <f>VLOOKUP($C152,'Bilaga 2b-24'!$B$5:$N$314,13,FALSE)</f>
        <v>2267.0010555555568</v>
      </c>
      <c r="N152" s="44"/>
      <c r="P152">
        <f t="shared" si="19"/>
        <v>5</v>
      </c>
    </row>
    <row r="153" spans="1:16" ht="18.75" customHeight="1" thickTop="1" x14ac:dyDescent="0.2">
      <c r="B153" s="44"/>
      <c r="C153" s="59" t="s">
        <v>605</v>
      </c>
      <c r="D153" s="60">
        <f>SUM(D148:D152)/COUNTIF(D148:D152,"&gt;0")</f>
        <v>103.15646123345157</v>
      </c>
      <c r="E153" s="60">
        <f t="shared" ref="E153:M153" si="20">SUM(E148:E152)/COUNTIF(E148:E152,"&gt;0")</f>
        <v>100.86395531548393</v>
      </c>
      <c r="F153" s="60">
        <f t="shared" si="20"/>
        <v>478.99111111111142</v>
      </c>
      <c r="G153" s="60">
        <f t="shared" si="20"/>
        <v>542.7711111111114</v>
      </c>
      <c r="H153" s="60">
        <f t="shared" si="20"/>
        <v>283.77569444444464</v>
      </c>
      <c r="I153" s="60">
        <f t="shared" si="20"/>
        <v>279.49275354470501</v>
      </c>
      <c r="J153" s="60">
        <f t="shared" si="20"/>
        <v>1020.5282658888893</v>
      </c>
      <c r="K153" s="60">
        <f t="shared" si="20"/>
        <v>1182.373755555556</v>
      </c>
      <c r="L153" s="60">
        <f t="shared" si="20"/>
        <v>1886.4515326778971</v>
      </c>
      <c r="M153" s="60">
        <f t="shared" si="20"/>
        <v>2105.5015755268564</v>
      </c>
      <c r="N153" s="44"/>
      <c r="P153" s="19">
        <f>+M153/L153-1</f>
        <v>0.1161175037123845</v>
      </c>
    </row>
    <row r="154" spans="1:16" ht="12.75" customHeight="1" x14ac:dyDescent="0.2">
      <c r="B154" s="44"/>
      <c r="C154" s="59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44"/>
    </row>
    <row r="155" spans="1:16" ht="12.75" customHeight="1" x14ac:dyDescent="0.2">
      <c r="B155" s="44"/>
      <c r="C155" s="59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44"/>
    </row>
    <row r="156" spans="1:16" ht="12.75" customHeight="1" x14ac:dyDescent="0.25">
      <c r="B156" s="44"/>
      <c r="C156" s="45" t="str">
        <f>CONCATENATE("Kostnad fördelad per nyttighet i kr/månad och lägenhet inkl moms i ",A159)</f>
        <v>Kostnad fördelad per nyttighet i kr/månad och lägenhet inkl moms i Skåne län</v>
      </c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4"/>
    </row>
    <row r="157" spans="1:16" ht="12.75" customHeight="1" x14ac:dyDescent="0.2">
      <c r="B157" s="44"/>
      <c r="C157" s="44"/>
      <c r="D157" s="46" t="s">
        <v>1</v>
      </c>
      <c r="E157" s="46"/>
      <c r="F157" s="46" t="s">
        <v>2</v>
      </c>
      <c r="G157" s="46"/>
      <c r="H157" s="46" t="s">
        <v>627</v>
      </c>
      <c r="I157" s="46"/>
      <c r="J157" s="46" t="s">
        <v>4</v>
      </c>
      <c r="K157" s="46"/>
      <c r="L157" s="46" t="s">
        <v>628</v>
      </c>
      <c r="M157" s="46"/>
      <c r="N157" s="44"/>
      <c r="O157" s="47" t="s">
        <v>602</v>
      </c>
    </row>
    <row r="158" spans="1:16" ht="13.5" thickBot="1" x14ac:dyDescent="0.25">
      <c r="A158" t="s">
        <v>7</v>
      </c>
      <c r="B158" s="44"/>
      <c r="C158" s="48" t="s">
        <v>8</v>
      </c>
      <c r="D158" s="49">
        <v>2023</v>
      </c>
      <c r="E158" s="49">
        <v>2024</v>
      </c>
      <c r="F158" s="49">
        <v>2023</v>
      </c>
      <c r="G158" s="49">
        <v>2024</v>
      </c>
      <c r="H158" s="49">
        <v>2023</v>
      </c>
      <c r="I158" s="49">
        <v>2024</v>
      </c>
      <c r="J158" s="49">
        <v>2023</v>
      </c>
      <c r="K158" s="49">
        <v>2024</v>
      </c>
      <c r="L158" s="49">
        <v>2023</v>
      </c>
      <c r="M158" s="49">
        <v>2024</v>
      </c>
      <c r="N158" s="44"/>
      <c r="O158" s="47">
        <v>2024</v>
      </c>
      <c r="P158" t="s">
        <v>603</v>
      </c>
    </row>
    <row r="159" spans="1:16" ht="18.75" customHeight="1" x14ac:dyDescent="0.2">
      <c r="A159" s="14" t="s">
        <v>114</v>
      </c>
      <c r="B159" s="62"/>
      <c r="C159" s="51" t="s">
        <v>144</v>
      </c>
      <c r="D159" s="52">
        <f>VLOOKUP($C159,'Bilaga 2b-24'!$B$5:$N$314,2,FALSE)</f>
        <v>75.545321637426937</v>
      </c>
      <c r="E159" s="52">
        <f>VLOOKUP($C159,'Bilaga 2b-24'!$B$5:$N$314,3,FALSE)</f>
        <v>78.6666666666667</v>
      </c>
      <c r="F159" s="52">
        <f>VLOOKUP($C159,'Bilaga 2b-24'!$B$5:$N$314,4,FALSE)</f>
        <v>307.60555555555572</v>
      </c>
      <c r="G159" s="52">
        <f>VLOOKUP($C159,'Bilaga 2b-24'!$B$5:$N$314,5,FALSE)</f>
        <v>311.50000000000017</v>
      </c>
      <c r="H159" s="52">
        <f>VLOOKUP($C159,'Bilaga 2b-24'!$B$5:$N$314,6,FALSE)</f>
        <v>246.00277777777794</v>
      </c>
      <c r="I159" s="52">
        <f>VLOOKUP($C159,'Bilaga 2b-24'!$B$5:$N$314,7,FALSE)</f>
        <v>243.32464920889768</v>
      </c>
      <c r="J159" s="52">
        <f>VLOOKUP($C159,'Bilaga 2b-24'!$B$5:$N$314,8,FALSE)</f>
        <v>961.14000000000033</v>
      </c>
      <c r="K159" s="52">
        <f>VLOOKUP($C159,'Bilaga 2b-24'!$B$5:$N$314,9,FALSE)</f>
        <v>1034.7051666666671</v>
      </c>
      <c r="L159" s="52">
        <f>VLOOKUP($C159,'Bilaga 2b-24'!$B$5:$N$314,12,FALSE)</f>
        <v>1590.2936549707611</v>
      </c>
      <c r="M159" s="52">
        <f>VLOOKUP($C159,'Bilaga 2b-24'!$B$5:$N$314,13,FALSE)</f>
        <v>1668.1964825422317</v>
      </c>
      <c r="N159" s="44"/>
      <c r="O159" s="36">
        <f>+M191-M159</f>
        <v>1147.4875180613396</v>
      </c>
      <c r="P159">
        <f>RANK(M159,$M$159:$M$191,1)</f>
        <v>1</v>
      </c>
    </row>
    <row r="160" spans="1:16" x14ac:dyDescent="0.2">
      <c r="B160" s="44"/>
      <c r="C160" s="54" t="s">
        <v>143</v>
      </c>
      <c r="D160" s="55">
        <f>VLOOKUP($C160,'Bilaga 2b-24'!$B$5:$N$314,2,FALSE)</f>
        <v>59.988011695906472</v>
      </c>
      <c r="E160" s="55">
        <f>VLOOKUP($C160,'Bilaga 2b-24'!$B$5:$N$314,3,FALSE)</f>
        <v>60.283333333333367</v>
      </c>
      <c r="F160" s="55">
        <f>VLOOKUP($C160,'Bilaga 2b-24'!$B$5:$N$314,4,FALSE)</f>
        <v>335.01111111111129</v>
      </c>
      <c r="G160" s="55">
        <f>VLOOKUP($C160,'Bilaga 2b-24'!$B$5:$N$314,5,FALSE)</f>
        <v>412.62777777777796</v>
      </c>
      <c r="H160" s="55">
        <f>VLOOKUP($C160,'Bilaga 2b-24'!$B$5:$N$314,6,FALSE)</f>
        <v>258.37083333333339</v>
      </c>
      <c r="I160" s="55">
        <f>VLOOKUP($C160,'Bilaga 2b-24'!$B$5:$N$314,7,FALSE)</f>
        <v>272.96176462795154</v>
      </c>
      <c r="J160" s="55">
        <f>VLOOKUP($C160,'Bilaga 2b-24'!$B$5:$N$314,8,FALSE)</f>
        <v>951.14688888888941</v>
      </c>
      <c r="K160" s="55">
        <f>VLOOKUP($C160,'Bilaga 2b-24'!$B$5:$N$314,9,FALSE)</f>
        <v>1000.2332222222229</v>
      </c>
      <c r="L160" s="55">
        <f>VLOOKUP($C160,'Bilaga 2b-24'!$B$5:$N$314,12,FALSE)</f>
        <v>1604.5168450292406</v>
      </c>
      <c r="M160" s="55">
        <f>VLOOKUP($C160,'Bilaga 2b-24'!$B$5:$N$314,13,FALSE)</f>
        <v>1746.1060979612855</v>
      </c>
      <c r="N160" s="44"/>
      <c r="P160">
        <f t="shared" ref="P160:P191" si="21">RANK(M160,$M$159:$M$191,1)</f>
        <v>2</v>
      </c>
    </row>
    <row r="161" spans="2:16" x14ac:dyDescent="0.2">
      <c r="B161" s="44"/>
      <c r="C161" s="54" t="s">
        <v>126</v>
      </c>
      <c r="D161" s="55">
        <f>VLOOKUP($C161,'Bilaga 2b-24'!$B$5:$N$314,2,FALSE)</f>
        <v>66.828947368421083</v>
      </c>
      <c r="E161" s="55">
        <f>VLOOKUP($C161,'Bilaga 2b-24'!$B$5:$N$314,3,FALSE)</f>
        <v>68.444444444444471</v>
      </c>
      <c r="F161" s="55">
        <f>VLOOKUP($C161,'Bilaga 2b-24'!$B$5:$N$314,4,FALSE)</f>
        <v>323.63888888888908</v>
      </c>
      <c r="G161" s="55">
        <f>VLOOKUP($C161,'Bilaga 2b-24'!$B$5:$N$314,5,FALSE)</f>
        <v>400.027777777778</v>
      </c>
      <c r="H161" s="55">
        <f>VLOOKUP($C161,'Bilaga 2b-24'!$B$5:$N$314,6,FALSE)</f>
        <v>258.37083333333339</v>
      </c>
      <c r="I161" s="55">
        <f>VLOOKUP($C161,'Bilaga 2b-24'!$B$5:$N$314,7,FALSE)</f>
        <v>272.96176462795154</v>
      </c>
      <c r="J161" s="55">
        <f>VLOOKUP($C161,'Bilaga 2b-24'!$B$5:$N$314,8,FALSE)</f>
        <v>992.98500000000058</v>
      </c>
      <c r="K161" s="55">
        <f>VLOOKUP($C161,'Bilaga 2b-24'!$B$5:$N$314,9,FALSE)</f>
        <v>1044.1836111111118</v>
      </c>
      <c r="L161" s="55">
        <f>VLOOKUP($C161,'Bilaga 2b-24'!$B$5:$N$314,12,FALSE)</f>
        <v>1641.8236695906442</v>
      </c>
      <c r="M161" s="55">
        <f>VLOOKUP($C161,'Bilaga 2b-24'!$B$5:$N$314,13,FALSE)</f>
        <v>1785.6175979612856</v>
      </c>
      <c r="N161" s="44"/>
      <c r="P161">
        <f t="shared" si="21"/>
        <v>3</v>
      </c>
    </row>
    <row r="162" spans="2:16" x14ac:dyDescent="0.2">
      <c r="B162" s="44"/>
      <c r="C162" s="54" t="s">
        <v>142</v>
      </c>
      <c r="D162" s="55">
        <f>VLOOKUP($C162,'Bilaga 2b-24'!$B$5:$N$314,2,FALSE)</f>
        <v>89.719219219219269</v>
      </c>
      <c r="E162" s="55">
        <f>VLOOKUP($C162,'Bilaga 2b-24'!$B$5:$N$314,3,FALSE)</f>
        <v>105.22222518920894</v>
      </c>
      <c r="F162" s="55">
        <f>VLOOKUP($C162,'Bilaga 2b-24'!$B$5:$N$314,4,FALSE)</f>
        <v>361.20000000000022</v>
      </c>
      <c r="G162" s="55">
        <f>VLOOKUP($C162,'Bilaga 2b-24'!$B$5:$N$314,5,FALSE)</f>
        <v>456.73888888888905</v>
      </c>
      <c r="H162" s="55">
        <f>VLOOKUP($C162,'Bilaga 2b-24'!$B$5:$N$314,6,FALSE)</f>
        <v>266.05694444444458</v>
      </c>
      <c r="I162" s="55">
        <f>VLOOKUP($C162,'Bilaga 2b-24'!$B$5:$N$314,7,FALSE)</f>
        <v>288.67048611111125</v>
      </c>
      <c r="J162" s="55">
        <f>VLOOKUP($C162,'Bilaga 2b-24'!$B$5:$N$314,8,FALSE)</f>
        <v>983.59233333333384</v>
      </c>
      <c r="K162" s="55">
        <f>VLOOKUP($C162,'Bilaga 2b-24'!$B$5:$N$314,9,FALSE)</f>
        <v>1021.8492222222226</v>
      </c>
      <c r="L162" s="55">
        <f>VLOOKUP($C162,'Bilaga 2b-24'!$B$5:$N$314,12,FALSE)</f>
        <v>1700.568496996998</v>
      </c>
      <c r="M162" s="55">
        <f>VLOOKUP($C162,'Bilaga 2b-24'!$B$5:$N$314,13,FALSE)</f>
        <v>1872.4808224114315</v>
      </c>
      <c r="N162" s="44"/>
      <c r="P162">
        <f t="shared" si="21"/>
        <v>4</v>
      </c>
    </row>
    <row r="163" spans="2:16" x14ac:dyDescent="0.2">
      <c r="B163" s="44"/>
      <c r="C163" s="54" t="s">
        <v>124</v>
      </c>
      <c r="D163" s="55">
        <f>VLOOKUP($C163,'Bilaga 2b-24'!$B$5:$N$314,2,FALSE)</f>
        <v>106.18662351672066</v>
      </c>
      <c r="E163" s="55">
        <f>VLOOKUP($C163,'Bilaga 2b-24'!$B$5:$N$314,3,FALSE)</f>
        <v>117.80000262790283</v>
      </c>
      <c r="F163" s="55">
        <f>VLOOKUP($C163,'Bilaga 2b-24'!$B$5:$N$314,4,FALSE)</f>
        <v>354.60555555555578</v>
      </c>
      <c r="G163" s="55">
        <f>VLOOKUP($C163,'Bilaga 2b-24'!$B$5:$N$314,5,FALSE)</f>
        <v>411.33888888888913</v>
      </c>
      <c r="H163" s="55">
        <f>VLOOKUP($C163,'Bilaga 2b-24'!$B$5:$N$314,6,FALSE)</f>
        <v>258.37777777777791</v>
      </c>
      <c r="I163" s="55">
        <f>VLOOKUP($C163,'Bilaga 2b-24'!$B$5:$N$314,7,FALSE)</f>
        <v>266.26724546605914</v>
      </c>
      <c r="J163" s="55">
        <f>VLOOKUP($C163,'Bilaga 2b-24'!$B$5:$N$314,8,FALSE)</f>
        <v>1008.5858333333339</v>
      </c>
      <c r="K163" s="55">
        <f>VLOOKUP($C163,'Bilaga 2b-24'!$B$5:$N$314,9,FALSE)</f>
        <v>1165.8593888888893</v>
      </c>
      <c r="L163" s="55">
        <f>VLOOKUP($C163,'Bilaga 2b-24'!$B$5:$N$314,12,FALSE)</f>
        <v>1727.7557901833879</v>
      </c>
      <c r="M163" s="55">
        <f>VLOOKUP($C163,'Bilaga 2b-24'!$B$5:$N$314,13,FALSE)</f>
        <v>1961.2655258717405</v>
      </c>
      <c r="N163" s="44"/>
      <c r="P163">
        <f t="shared" si="21"/>
        <v>5</v>
      </c>
    </row>
    <row r="164" spans="2:16" x14ac:dyDescent="0.2">
      <c r="B164" s="44"/>
      <c r="C164" s="54" t="s">
        <v>147</v>
      </c>
      <c r="D164" s="55">
        <f>VLOOKUP($C164,'Bilaga 2b-24'!$B$5:$N$314,2,FALSE)</f>
        <v>85.334234234234273</v>
      </c>
      <c r="E164" s="55">
        <f>VLOOKUP($C164,'Bilaga 2b-24'!$B$5:$N$314,3,FALSE)</f>
        <v>92.255338033040616</v>
      </c>
      <c r="F164" s="55">
        <f>VLOOKUP($C164,'Bilaga 2b-24'!$B$5:$N$314,4,FALSE)</f>
        <v>334.78333333333353</v>
      </c>
      <c r="G164" s="55">
        <f>VLOOKUP($C164,'Bilaga 2b-24'!$B$5:$N$314,5,FALSE)</f>
        <v>472.82222222222248</v>
      </c>
      <c r="H164" s="55">
        <f>VLOOKUP($C164,'Bilaga 2b-24'!$B$5:$N$314,6,FALSE)</f>
        <v>242.16250000000011</v>
      </c>
      <c r="I164" s="55">
        <f>VLOOKUP($C164,'Bilaga 2b-24'!$B$5:$N$314,7,FALSE)</f>
        <v>273.88360754223106</v>
      </c>
      <c r="J164" s="55">
        <f>VLOOKUP($C164,'Bilaga 2b-24'!$B$5:$N$314,8,FALSE)</f>
        <v>996.05155555555609</v>
      </c>
      <c r="K164" s="55">
        <f>VLOOKUP($C164,'Bilaga 2b-24'!$B$5:$N$314,9,FALSE)</f>
        <v>1129.0071111111117</v>
      </c>
      <c r="L164" s="55">
        <f>VLOOKUP($C164,'Bilaga 2b-24'!$B$5:$N$314,12,FALSE)</f>
        <v>1658.3316231231238</v>
      </c>
      <c r="M164" s="55">
        <f>VLOOKUP($C164,'Bilaga 2b-24'!$B$5:$N$314,13,FALSE)</f>
        <v>1967.9682789086057</v>
      </c>
      <c r="N164" s="44"/>
      <c r="P164">
        <f t="shared" si="21"/>
        <v>6</v>
      </c>
    </row>
    <row r="165" spans="2:16" x14ac:dyDescent="0.2">
      <c r="B165" s="44"/>
      <c r="C165" s="54" t="s">
        <v>130</v>
      </c>
      <c r="D165" s="55">
        <f>VLOOKUP($C165,'Bilaga 2b-24'!$B$5:$N$314,2,FALSE)</f>
        <v>35.33333333333335</v>
      </c>
      <c r="E165" s="55">
        <f>VLOOKUP($C165,'Bilaga 2b-24'!$B$5:$N$314,3,FALSE)</f>
        <v>51.805555555555578</v>
      </c>
      <c r="F165" s="55">
        <f>VLOOKUP($C165,'Bilaga 2b-24'!$B$5:$N$314,4,FALSE)</f>
        <v>324.8833333333335</v>
      </c>
      <c r="G165" s="55">
        <f>VLOOKUP($C165,'Bilaga 2b-24'!$B$5:$N$314,5,FALSE)</f>
        <v>373.0611111111113</v>
      </c>
      <c r="H165" s="55">
        <f>VLOOKUP($C165,'Bilaga 2b-24'!$B$5:$N$314,6,FALSE)</f>
        <v>363.64861111111139</v>
      </c>
      <c r="I165" s="55">
        <f>VLOOKUP($C165,'Bilaga 2b-24'!$B$5:$N$314,7,FALSE)</f>
        <v>397.21944444444466</v>
      </c>
      <c r="J165" s="55">
        <f>VLOOKUP($C165,'Bilaga 2b-24'!$B$5:$N$314,8,FALSE)</f>
        <v>1166.8780000000006</v>
      </c>
      <c r="K165" s="55">
        <f>VLOOKUP($C165,'Bilaga 2b-24'!$B$5:$N$314,9,FALSE)</f>
        <v>1176.7102777777784</v>
      </c>
      <c r="L165" s="55">
        <f>VLOOKUP($C165,'Bilaga 2b-24'!$B$5:$N$314,12,FALSE)</f>
        <v>1890.7432777777788</v>
      </c>
      <c r="M165" s="55">
        <f>VLOOKUP($C165,'Bilaga 2b-24'!$B$5:$N$314,13,FALSE)</f>
        <v>1998.7963888888901</v>
      </c>
      <c r="N165" s="44"/>
      <c r="P165">
        <f t="shared" si="21"/>
        <v>7</v>
      </c>
    </row>
    <row r="166" spans="2:16" x14ac:dyDescent="0.2">
      <c r="B166" s="44"/>
      <c r="C166" s="54" t="s">
        <v>140</v>
      </c>
      <c r="D166" s="55">
        <f>VLOOKUP($C166,'Bilaga 2b-24'!$B$5:$N$314,2,FALSE)</f>
        <v>35.33333333333335</v>
      </c>
      <c r="E166" s="55">
        <f>VLOOKUP($C166,'Bilaga 2b-24'!$B$5:$N$314,3,FALSE)</f>
        <v>51.805555555555578</v>
      </c>
      <c r="F166" s="55">
        <f>VLOOKUP($C166,'Bilaga 2b-24'!$B$5:$N$314,4,FALSE)</f>
        <v>352.30000000000018</v>
      </c>
      <c r="G166" s="55">
        <f>VLOOKUP($C166,'Bilaga 2b-24'!$B$5:$N$314,5,FALSE)</f>
        <v>392.65555555555574</v>
      </c>
      <c r="H166" s="55">
        <f>VLOOKUP($C166,'Bilaga 2b-24'!$B$5:$N$314,6,FALSE)</f>
        <v>363.64861111111139</v>
      </c>
      <c r="I166" s="55">
        <f>VLOOKUP($C166,'Bilaga 2b-24'!$B$5:$N$314,7,FALSE)</f>
        <v>397.21944444444466</v>
      </c>
      <c r="J166" s="55">
        <f>VLOOKUP($C166,'Bilaga 2b-24'!$B$5:$N$314,8,FALSE)</f>
        <v>1166.8780000000006</v>
      </c>
      <c r="K166" s="55">
        <f>VLOOKUP($C166,'Bilaga 2b-24'!$B$5:$N$314,9,FALSE)</f>
        <v>1176.7102777777784</v>
      </c>
      <c r="L166" s="55">
        <f>VLOOKUP($C166,'Bilaga 2b-24'!$B$5:$N$314,12,FALSE)</f>
        <v>1918.1599444444453</v>
      </c>
      <c r="M166" s="55">
        <f>VLOOKUP($C166,'Bilaga 2b-24'!$B$5:$N$314,13,FALSE)</f>
        <v>2018.3908333333341</v>
      </c>
      <c r="N166" s="44"/>
      <c r="P166">
        <f t="shared" si="21"/>
        <v>8</v>
      </c>
    </row>
    <row r="167" spans="2:16" x14ac:dyDescent="0.2">
      <c r="B167" s="44"/>
      <c r="C167" s="54" t="s">
        <v>141</v>
      </c>
      <c r="D167" s="55">
        <f>VLOOKUP($C167,'Bilaga 2b-24'!$B$5:$N$314,2,FALSE)</f>
        <v>80.149114904378109</v>
      </c>
      <c r="E167" s="55">
        <f>VLOOKUP($C167,'Bilaga 2b-24'!$B$5:$N$314,3,FALSE)</f>
        <v>91.722223493787837</v>
      </c>
      <c r="F167" s="55">
        <f>VLOOKUP($C167,'Bilaga 2b-24'!$B$5:$N$314,4,FALSE)</f>
        <v>313.80000000000018</v>
      </c>
      <c r="G167" s="55">
        <f>VLOOKUP($C167,'Bilaga 2b-24'!$B$5:$N$314,5,FALSE)</f>
        <v>360.05555555555571</v>
      </c>
      <c r="H167" s="55">
        <f>VLOOKUP($C167,'Bilaga 2b-24'!$B$5:$N$314,6,FALSE)</f>
        <v>354.66944444444465</v>
      </c>
      <c r="I167" s="55">
        <f>VLOOKUP($C167,'Bilaga 2b-24'!$B$5:$N$314,7,FALSE)</f>
        <v>415.6475658755644</v>
      </c>
      <c r="J167" s="55">
        <f>VLOOKUP($C167,'Bilaga 2b-24'!$B$5:$N$314,8,FALSE)</f>
        <v>1110.2861111111117</v>
      </c>
      <c r="K167" s="55">
        <f>VLOOKUP($C167,'Bilaga 2b-24'!$B$5:$N$314,9,FALSE)</f>
        <v>1198.154722222223</v>
      </c>
      <c r="L167" s="55">
        <f>VLOOKUP($C167,'Bilaga 2b-24'!$B$5:$N$314,12,FALSE)</f>
        <v>1858.9046704599343</v>
      </c>
      <c r="M167" s="55">
        <f>VLOOKUP($C167,'Bilaga 2b-24'!$B$5:$N$314,13,FALSE)</f>
        <v>2065.5800671471306</v>
      </c>
      <c r="N167" s="44"/>
      <c r="P167">
        <f t="shared" si="21"/>
        <v>9</v>
      </c>
    </row>
    <row r="168" spans="2:16" x14ac:dyDescent="0.2">
      <c r="B168" s="44"/>
      <c r="C168" s="54" t="s">
        <v>611</v>
      </c>
      <c r="D168" s="55">
        <f>VLOOKUP($C168,'Bilaga 2b-24'!$B$5:$N$314,2,FALSE)</f>
        <v>71.865615615615653</v>
      </c>
      <c r="E168" s="55">
        <f>VLOOKUP($C168,'Bilaga 2b-24'!$B$5:$N$314,3,FALSE)</f>
        <v>70.694446563720589</v>
      </c>
      <c r="F168" s="55">
        <f>VLOOKUP($C168,'Bilaga 2b-24'!$B$5:$N$314,4,FALSE)</f>
        <v>305.17777777777798</v>
      </c>
      <c r="G168" s="55">
        <f>VLOOKUP($C168,'Bilaga 2b-24'!$B$5:$N$314,5,FALSE)</f>
        <v>398.45000000000022</v>
      </c>
      <c r="H168" s="55">
        <f>VLOOKUP($C168,'Bilaga 2b-24'!$B$5:$N$314,6,FALSE)</f>
        <v>322.50277777777791</v>
      </c>
      <c r="I168" s="55">
        <f>VLOOKUP($C168,'Bilaga 2b-24'!$B$5:$N$314,7,FALSE)</f>
        <v>402.25867698667565</v>
      </c>
      <c r="J168" s="55">
        <f>VLOOKUP($C168,'Bilaga 2b-24'!$B$5:$N$314,8,FALSE)</f>
        <v>0</v>
      </c>
      <c r="K168" s="55">
        <f>VLOOKUP($C168,'Bilaga 2b-24'!$B$5:$N$314,9,FALSE)</f>
        <v>0</v>
      </c>
      <c r="L168" s="55">
        <f>VLOOKUP($C168,'Bilaga 2b-24'!$B$5:$N$314,12,FALSE)</f>
        <v>1743.2308699585099</v>
      </c>
      <c r="M168" s="55">
        <f>VLOOKUP($C168,'Bilaga 2b-24'!$B$5:$N$314,13,FALSE)</f>
        <v>2073.4218400647828</v>
      </c>
      <c r="N168" s="44"/>
      <c r="P168">
        <f t="shared" si="21"/>
        <v>10</v>
      </c>
    </row>
    <row r="169" spans="2:16" x14ac:dyDescent="0.2">
      <c r="B169" s="44"/>
      <c r="C169" s="54" t="s">
        <v>129</v>
      </c>
      <c r="D169" s="55">
        <f>VLOOKUP($C169,'Bilaga 2b-24'!$B$5:$N$314,2,FALSE)</f>
        <v>119.39624624624629</v>
      </c>
      <c r="E169" s="55">
        <f>VLOOKUP($C169,'Bilaga 2b-24'!$B$5:$N$314,3,FALSE)</f>
        <v>126.03333791097005</v>
      </c>
      <c r="F169" s="55">
        <f>VLOOKUP($C169,'Bilaga 2b-24'!$B$5:$N$314,4,FALSE)</f>
        <v>273.32222222222236</v>
      </c>
      <c r="G169" s="55">
        <f>VLOOKUP($C169,'Bilaga 2b-24'!$B$5:$N$314,5,FALSE)</f>
        <v>297.14444444444456</v>
      </c>
      <c r="H169" s="55">
        <f>VLOOKUP($C169,'Bilaga 2b-24'!$B$5:$N$314,6,FALSE)</f>
        <v>264.30972222222232</v>
      </c>
      <c r="I169" s="55">
        <f>VLOOKUP($C169,'Bilaga 2b-24'!$B$5:$N$314,7,FALSE)</f>
        <v>268.44513888888901</v>
      </c>
      <c r="J169" s="55">
        <f>VLOOKUP($C169,'Bilaga 2b-24'!$B$5:$N$314,8,FALSE)</f>
        <v>1142.7530000000004</v>
      </c>
      <c r="K169" s="55">
        <f>VLOOKUP($C169,'Bilaga 2b-24'!$B$5:$N$314,9,FALSE)</f>
        <v>1393.6530000000005</v>
      </c>
      <c r="L169" s="55">
        <f>VLOOKUP($C169,'Bilaga 2b-24'!$B$5:$N$314,12,FALSE)</f>
        <v>1799.7811906906916</v>
      </c>
      <c r="M169" s="55">
        <f>VLOOKUP($C169,'Bilaga 2b-24'!$B$5:$N$314,13,FALSE)</f>
        <v>2085.2759212443043</v>
      </c>
      <c r="N169" s="44"/>
      <c r="P169">
        <f t="shared" si="21"/>
        <v>11</v>
      </c>
    </row>
    <row r="170" spans="2:16" x14ac:dyDescent="0.2">
      <c r="B170" s="44"/>
      <c r="C170" s="54" t="s">
        <v>125</v>
      </c>
      <c r="D170" s="55">
        <f>VLOOKUP($C170,'Bilaga 2b-24'!$B$5:$N$314,2,FALSE)</f>
        <v>78.664864864864896</v>
      </c>
      <c r="E170" s="55">
        <f>VLOOKUP($C170,'Bilaga 2b-24'!$B$5:$N$314,3,FALSE)</f>
        <v>66.616667641533923</v>
      </c>
      <c r="F170" s="55">
        <f>VLOOKUP($C170,'Bilaga 2b-24'!$B$5:$N$314,4,FALSE)</f>
        <v>379.84444444444466</v>
      </c>
      <c r="G170" s="55">
        <f>VLOOKUP($C170,'Bilaga 2b-24'!$B$5:$N$314,5,FALSE)</f>
        <v>459.52777777777806</v>
      </c>
      <c r="H170" s="55">
        <f>VLOOKUP($C170,'Bilaga 2b-24'!$B$5:$N$314,6,FALSE)</f>
        <v>320.61388888888911</v>
      </c>
      <c r="I170" s="55">
        <f>VLOOKUP($C170,'Bilaga 2b-24'!$B$5:$N$314,7,FALSE)</f>
        <v>288.64513888888911</v>
      </c>
      <c r="J170" s="55">
        <f>VLOOKUP($C170,'Bilaga 2b-24'!$B$5:$N$314,8,FALSE)</f>
        <v>1034.694444444445</v>
      </c>
      <c r="K170" s="55">
        <f>VLOOKUP($C170,'Bilaga 2b-24'!$B$5:$N$314,9,FALSE)</f>
        <v>1271.8700000000006</v>
      </c>
      <c r="L170" s="55">
        <f>VLOOKUP($C170,'Bilaga 2b-24'!$B$5:$N$314,12,FALSE)</f>
        <v>1813.8176426426437</v>
      </c>
      <c r="M170" s="55">
        <f>VLOOKUP($C170,'Bilaga 2b-24'!$B$5:$N$314,13,FALSE)</f>
        <v>2086.6595843082018</v>
      </c>
      <c r="N170" s="44"/>
      <c r="P170">
        <f t="shared" si="21"/>
        <v>12</v>
      </c>
    </row>
    <row r="171" spans="2:16" x14ac:dyDescent="0.2">
      <c r="B171" s="44"/>
      <c r="C171" s="54" t="s">
        <v>612</v>
      </c>
      <c r="D171" s="55">
        <f>VLOOKUP($C171,'Bilaga 2b-24'!$B$5:$N$314,2,FALSE)</f>
        <v>58.834795321637465</v>
      </c>
      <c r="E171" s="55">
        <f>VLOOKUP($C171,'Bilaga 2b-24'!$B$5:$N$314,3,FALSE)</f>
        <v>51.277777777777807</v>
      </c>
      <c r="F171" s="55">
        <f>VLOOKUP($C171,'Bilaga 2b-24'!$B$5:$N$314,4,FALSE)</f>
        <v>462.08888888888913</v>
      </c>
      <c r="G171" s="55">
        <f>VLOOKUP($C171,'Bilaga 2b-24'!$B$5:$N$314,5,FALSE)</f>
        <v>592.41111111111138</v>
      </c>
      <c r="H171" s="55">
        <f>VLOOKUP($C171,'Bilaga 2b-24'!$B$5:$N$314,6,FALSE)</f>
        <v>265.67222222222233</v>
      </c>
      <c r="I171" s="55">
        <f>VLOOKUP($C171,'Bilaga 2b-24'!$B$5:$N$314,7,FALSE)</f>
        <v>286.61736111111128</v>
      </c>
      <c r="J171" s="55">
        <f>VLOOKUP($C171,'Bilaga 2b-24'!$B$5:$N$314,8,FALSE)</f>
        <v>0</v>
      </c>
      <c r="K171" s="55">
        <f>VLOOKUP($C171,'Bilaga 2b-24'!$B$5:$N$314,9,FALSE)</f>
        <v>0</v>
      </c>
      <c r="L171" s="55">
        <f>VLOOKUP($C171,'Bilaga 2b-24'!$B$5:$N$314,12,FALSE)</f>
        <v>1830.2806052200874</v>
      </c>
      <c r="M171" s="55">
        <f>VLOOKUP($C171,'Bilaga 2b-24'!$B$5:$N$314,13,FALSE)</f>
        <v>2132.3249665143871</v>
      </c>
      <c r="N171" s="44"/>
      <c r="P171">
        <f t="shared" si="21"/>
        <v>13</v>
      </c>
    </row>
    <row r="172" spans="2:16" x14ac:dyDescent="0.2">
      <c r="B172" s="44"/>
      <c r="C172" s="54" t="s">
        <v>146</v>
      </c>
      <c r="D172" s="55">
        <f>VLOOKUP($C172,'Bilaga 2b-24'!$B$5:$N$314,2,FALSE)</f>
        <v>101.2305555555556</v>
      </c>
      <c r="E172" s="55">
        <f>VLOOKUP($C172,'Bilaga 2b-24'!$B$5:$N$314,3,FALSE)</f>
        <v>89.566665225558936</v>
      </c>
      <c r="F172" s="55">
        <f>VLOOKUP($C172,'Bilaga 2b-24'!$B$5:$N$314,4,FALSE)</f>
        <v>552.92361111111143</v>
      </c>
      <c r="G172" s="55">
        <f>VLOOKUP($C172,'Bilaga 2b-24'!$B$5:$N$314,5,FALSE)</f>
        <v>619.40972222222251</v>
      </c>
      <c r="H172" s="55">
        <f>VLOOKUP($C172,'Bilaga 2b-24'!$B$5:$N$314,6,FALSE)</f>
        <v>308.34097222222232</v>
      </c>
      <c r="I172" s="55">
        <f>VLOOKUP($C172,'Bilaga 2b-24'!$B$5:$N$314,7,FALSE)</f>
        <v>290.05347222222235</v>
      </c>
      <c r="J172" s="55">
        <f>VLOOKUP($C172,'Bilaga 2b-24'!$B$5:$N$314,8,FALSE)</f>
        <v>927.22561111111145</v>
      </c>
      <c r="K172" s="55">
        <f>VLOOKUP($C172,'Bilaga 2b-24'!$B$5:$N$314,9,FALSE)</f>
        <v>1141.670055555556</v>
      </c>
      <c r="L172" s="55">
        <f>VLOOKUP($C172,'Bilaga 2b-24'!$B$5:$N$314,12,FALSE)</f>
        <v>1889.7207500000006</v>
      </c>
      <c r="M172" s="55">
        <f>VLOOKUP($C172,'Bilaga 2b-24'!$B$5:$N$314,13,FALSE)</f>
        <v>2140.6999152255598</v>
      </c>
      <c r="N172" s="44"/>
      <c r="P172">
        <f t="shared" si="21"/>
        <v>14</v>
      </c>
    </row>
    <row r="173" spans="2:16" x14ac:dyDescent="0.2">
      <c r="B173" s="44"/>
      <c r="C173" s="54" t="s">
        <v>127</v>
      </c>
      <c r="D173" s="55">
        <f>VLOOKUP($C173,'Bilaga 2b-24'!$B$5:$N$314,2,FALSE)</f>
        <v>130.6946103998736</v>
      </c>
      <c r="E173" s="55">
        <f>VLOOKUP($C173,'Bilaga 2b-24'!$B$5:$N$314,3,FALSE)</f>
        <v>152.01667149861674</v>
      </c>
      <c r="F173" s="55">
        <f>VLOOKUP($C173,'Bilaga 2b-24'!$B$5:$N$314,4,FALSE)</f>
        <v>375.08333333333354</v>
      </c>
      <c r="G173" s="55">
        <f>VLOOKUP($C173,'Bilaga 2b-24'!$B$5:$N$314,5,FALSE)</f>
        <v>508.75555555555576</v>
      </c>
      <c r="H173" s="55">
        <f>VLOOKUP($C173,'Bilaga 2b-24'!$B$5:$N$314,6,FALSE)</f>
        <v>363.64861111111139</v>
      </c>
      <c r="I173" s="55">
        <f>VLOOKUP($C173,'Bilaga 2b-24'!$B$5:$N$314,7,FALSE)</f>
        <v>397.21944444444466</v>
      </c>
      <c r="J173" s="55">
        <f>VLOOKUP($C173,'Bilaga 2b-24'!$B$5:$N$314,8,FALSE)</f>
        <v>949.61361111111148</v>
      </c>
      <c r="K173" s="55">
        <f>VLOOKUP($C173,'Bilaga 2b-24'!$B$5:$N$314,9,FALSE)</f>
        <v>1092.0261666666672</v>
      </c>
      <c r="L173" s="55">
        <f>VLOOKUP($C173,'Bilaga 2b-24'!$B$5:$N$314,12,FALSE)</f>
        <v>1819.04016595543</v>
      </c>
      <c r="M173" s="55">
        <f>VLOOKUP($C173,'Bilaga 2b-24'!$B$5:$N$314,13,FALSE)</f>
        <v>2150.0178381652845</v>
      </c>
      <c r="N173" s="44"/>
      <c r="P173">
        <f t="shared" si="21"/>
        <v>15</v>
      </c>
    </row>
    <row r="174" spans="2:16" x14ac:dyDescent="0.2">
      <c r="B174" s="44"/>
      <c r="C174" s="54" t="s">
        <v>121</v>
      </c>
      <c r="D174" s="55">
        <f>VLOOKUP($C174,'Bilaga 2b-24'!$B$5:$N$314,2,FALSE)</f>
        <v>187.72672672672684</v>
      </c>
      <c r="E174" s="55">
        <f>VLOOKUP($C174,'Bilaga 2b-24'!$B$5:$N$314,3,FALSE)</f>
        <v>187.22222646077512</v>
      </c>
      <c r="F174" s="55">
        <f>VLOOKUP($C174,'Bilaga 2b-24'!$B$5:$N$314,4,FALSE)</f>
        <v>373.96111111111128</v>
      </c>
      <c r="G174" s="55">
        <f>VLOOKUP($C174,'Bilaga 2b-24'!$B$5:$N$314,5,FALSE)</f>
        <v>373.96111111111128</v>
      </c>
      <c r="H174" s="55">
        <f>VLOOKUP($C174,'Bilaga 2b-24'!$B$5:$N$314,6,FALSE)</f>
        <v>354.66944444444465</v>
      </c>
      <c r="I174" s="55">
        <f>VLOOKUP($C174,'Bilaga 2b-24'!$B$5:$N$314,7,FALSE)</f>
        <v>415.6475658755644</v>
      </c>
      <c r="J174" s="55">
        <f>VLOOKUP($C174,'Bilaga 2b-24'!$B$5:$N$314,8,FALSE)</f>
        <v>1110.2861111111117</v>
      </c>
      <c r="K174" s="55">
        <f>VLOOKUP($C174,'Bilaga 2b-24'!$B$5:$N$314,9,FALSE)</f>
        <v>1198.154722222223</v>
      </c>
      <c r="L174" s="55">
        <f>VLOOKUP($C174,'Bilaga 2b-24'!$B$5:$N$314,12,FALSE)</f>
        <v>2026.6433933933943</v>
      </c>
      <c r="M174" s="55">
        <f>VLOOKUP($C174,'Bilaga 2b-24'!$B$5:$N$314,13,FALSE)</f>
        <v>2174.9856256696735</v>
      </c>
      <c r="N174" s="44"/>
      <c r="P174">
        <f t="shared" si="21"/>
        <v>16</v>
      </c>
    </row>
    <row r="175" spans="2:16" x14ac:dyDescent="0.2">
      <c r="B175" s="44"/>
      <c r="C175" s="54" t="s">
        <v>134</v>
      </c>
      <c r="D175" s="55">
        <f>VLOOKUP($C175,'Bilaga 2b-24'!$B$5:$N$314,2,FALSE)</f>
        <v>50.836336336336359</v>
      </c>
      <c r="E175" s="55">
        <f>VLOOKUP($C175,'Bilaga 2b-24'!$B$5:$N$314,3,FALSE)</f>
        <v>67.777776718139478</v>
      </c>
      <c r="F175" s="55">
        <f>VLOOKUP($C175,'Bilaga 2b-24'!$B$5:$N$314,4,FALSE)</f>
        <v>458.46111111111128</v>
      </c>
      <c r="G175" s="55">
        <f>VLOOKUP($C175,'Bilaga 2b-24'!$B$5:$N$314,5,FALSE)</f>
        <v>566.47777777777799</v>
      </c>
      <c r="H175" s="55">
        <f>VLOOKUP($C175,'Bilaga 2b-24'!$B$5:$N$314,6,FALSE)</f>
        <v>354.66944444444465</v>
      </c>
      <c r="I175" s="55">
        <f>VLOOKUP($C175,'Bilaga 2b-24'!$B$5:$N$314,7,FALSE)</f>
        <v>415.6475658755644</v>
      </c>
      <c r="J175" s="55">
        <f>VLOOKUP($C175,'Bilaga 2b-24'!$B$5:$N$314,8,FALSE)</f>
        <v>1110.2861111111117</v>
      </c>
      <c r="K175" s="55">
        <f>VLOOKUP($C175,'Bilaga 2b-24'!$B$5:$N$314,9,FALSE)</f>
        <v>1198.154722222223</v>
      </c>
      <c r="L175" s="55">
        <f>VLOOKUP($C175,'Bilaga 2b-24'!$B$5:$N$314,12,FALSE)</f>
        <v>1974.2530030030039</v>
      </c>
      <c r="M175" s="55">
        <f>VLOOKUP($C175,'Bilaga 2b-24'!$B$5:$N$314,13,FALSE)</f>
        <v>2248.0578425937047</v>
      </c>
      <c r="N175" s="44"/>
      <c r="P175">
        <f t="shared" si="21"/>
        <v>17</v>
      </c>
    </row>
    <row r="176" spans="2:16" x14ac:dyDescent="0.2">
      <c r="B176" s="44"/>
      <c r="C176" s="54" t="s">
        <v>118</v>
      </c>
      <c r="D176" s="55">
        <f>VLOOKUP($C176,'Bilaga 2b-24'!$B$5:$N$314,2,FALSE)</f>
        <v>112.1444444444445</v>
      </c>
      <c r="E176" s="55">
        <f>VLOOKUP($C176,'Bilaga 2b-24'!$B$5:$N$314,3,FALSE)</f>
        <v>118.05555555555561</v>
      </c>
      <c r="F176" s="55">
        <f>VLOOKUP($C176,'Bilaga 2b-24'!$B$5:$N$314,4,FALSE)</f>
        <v>638.18888888888921</v>
      </c>
      <c r="G176" s="55">
        <f>VLOOKUP($C176,'Bilaga 2b-24'!$B$5:$N$314,5,FALSE)</f>
        <v>638.18888888888921</v>
      </c>
      <c r="H176" s="55">
        <f>VLOOKUP($C176,'Bilaga 2b-24'!$B$5:$N$314,6,FALSE)</f>
        <v>173.36388888888902</v>
      </c>
      <c r="I176" s="55">
        <f>VLOOKUP($C176,'Bilaga 2b-24'!$B$5:$N$314,7,FALSE)</f>
        <v>248.62430555555565</v>
      </c>
      <c r="J176" s="55">
        <f>VLOOKUP($C176,'Bilaga 2b-24'!$B$5:$N$314,8,FALSE)</f>
        <v>1243.7777777777785</v>
      </c>
      <c r="K176" s="55">
        <f>VLOOKUP($C176,'Bilaga 2b-24'!$B$5:$N$314,9,FALSE)</f>
        <v>1259.8611111111118</v>
      </c>
      <c r="L176" s="55">
        <f>VLOOKUP($C176,'Bilaga 2b-24'!$B$5:$N$314,12,FALSE)</f>
        <v>2167.4750000000008</v>
      </c>
      <c r="M176" s="55">
        <f>VLOOKUP($C176,'Bilaga 2b-24'!$B$5:$N$314,13,FALSE)</f>
        <v>2264.7298611111123</v>
      </c>
      <c r="N176" s="44"/>
      <c r="P176">
        <f t="shared" si="21"/>
        <v>18</v>
      </c>
    </row>
    <row r="177" spans="2:16" x14ac:dyDescent="0.2">
      <c r="B177" s="44"/>
      <c r="C177" s="54" t="s">
        <v>135</v>
      </c>
      <c r="D177" s="55">
        <f>VLOOKUP($C177,'Bilaga 2b-24'!$B$5:$N$314,2,FALSE)</f>
        <v>94.074774774774824</v>
      </c>
      <c r="E177" s="55">
        <f>VLOOKUP($C177,'Bilaga 2b-24'!$B$5:$N$314,3,FALSE)</f>
        <v>85.288890202840051</v>
      </c>
      <c r="F177" s="55">
        <f>VLOOKUP($C177,'Bilaga 2b-24'!$B$5:$N$314,4,FALSE)</f>
        <v>429.57222222222236</v>
      </c>
      <c r="G177" s="55">
        <f>VLOOKUP($C177,'Bilaga 2b-24'!$B$5:$N$314,5,FALSE)</f>
        <v>524.20555555555586</v>
      </c>
      <c r="H177" s="55">
        <f>VLOOKUP($C177,'Bilaga 2b-24'!$B$5:$N$314,6,FALSE)</f>
        <v>363.64861111111139</v>
      </c>
      <c r="I177" s="55">
        <f>VLOOKUP($C177,'Bilaga 2b-24'!$B$5:$N$314,7,FALSE)</f>
        <v>397.21944444444466</v>
      </c>
      <c r="J177" s="55">
        <f>VLOOKUP($C177,'Bilaga 2b-24'!$B$5:$N$314,8,FALSE)</f>
        <v>1019.3167989417994</v>
      </c>
      <c r="K177" s="55">
        <f>VLOOKUP($C177,'Bilaga 2b-24'!$B$5:$N$314,9,FALSE)</f>
        <v>1258.592923280424</v>
      </c>
      <c r="L177" s="55">
        <f>VLOOKUP($C177,'Bilaga 2b-24'!$B$5:$N$314,12,FALSE)</f>
        <v>1906.6124070499079</v>
      </c>
      <c r="M177" s="55">
        <f>VLOOKUP($C177,'Bilaga 2b-24'!$B$5:$N$314,13,FALSE)</f>
        <v>2265.3068134832642</v>
      </c>
      <c r="N177" s="44"/>
      <c r="P177">
        <f t="shared" si="21"/>
        <v>19</v>
      </c>
    </row>
    <row r="178" spans="2:16" x14ac:dyDescent="0.2">
      <c r="B178" s="44"/>
      <c r="C178" s="54" t="s">
        <v>613</v>
      </c>
      <c r="D178" s="55">
        <f>VLOOKUP($C178,'Bilaga 2b-24'!$B$5:$N$314,2,FALSE)</f>
        <v>150.80510510510518</v>
      </c>
      <c r="E178" s="55">
        <f>VLOOKUP($C178,'Bilaga 2b-24'!$B$5:$N$314,3,FALSE)</f>
        <v>114.36666912502729</v>
      </c>
      <c r="F178" s="55">
        <f>VLOOKUP($C178,'Bilaga 2b-24'!$B$5:$N$314,4,FALSE)</f>
        <v>493.55000000000024</v>
      </c>
      <c r="G178" s="55">
        <f>VLOOKUP($C178,'Bilaga 2b-24'!$B$5:$N$314,5,FALSE)</f>
        <v>558.05555555555588</v>
      </c>
      <c r="H178" s="55">
        <f>VLOOKUP($C178,'Bilaga 2b-24'!$B$5:$N$314,6,FALSE)</f>
        <v>363.64861111111139</v>
      </c>
      <c r="I178" s="55">
        <f>VLOOKUP($C178,'Bilaga 2b-24'!$B$5:$N$314,7,FALSE)</f>
        <v>397.21944444444466</v>
      </c>
      <c r="J178" s="55">
        <f>VLOOKUP($C178,'Bilaga 2b-24'!$B$5:$N$314,8,FALSE)</f>
        <v>0</v>
      </c>
      <c r="K178" s="55">
        <f>VLOOKUP($C178,'Bilaga 2b-24'!$B$5:$N$314,9,FALSE)</f>
        <v>0</v>
      </c>
      <c r="L178" s="55">
        <f>VLOOKUP($C178,'Bilaga 2b-24'!$B$5:$N$314,12,FALSE)</f>
        <v>2051.6884150035553</v>
      </c>
      <c r="M178" s="55">
        <f>VLOOKUP($C178,'Bilaga 2b-24'!$B$5:$N$314,13,FALSE)</f>
        <v>2271.660385639414</v>
      </c>
      <c r="N178" s="44"/>
      <c r="P178">
        <f t="shared" si="21"/>
        <v>20</v>
      </c>
    </row>
    <row r="179" spans="2:16" x14ac:dyDescent="0.2">
      <c r="B179" s="44"/>
      <c r="C179" s="54" t="s">
        <v>137</v>
      </c>
      <c r="D179" s="55">
        <f>VLOOKUP($C179,'Bilaga 2b-24'!$B$5:$N$314,2,FALSE)</f>
        <v>79.832955771305322</v>
      </c>
      <c r="E179" s="55">
        <f>VLOOKUP($C179,'Bilaga 2b-24'!$B$5:$N$314,3,FALSE)</f>
        <v>83.494446012708934</v>
      </c>
      <c r="F179" s="55">
        <f>VLOOKUP($C179,'Bilaga 2b-24'!$B$5:$N$314,4,FALSE)</f>
        <v>427.03888888888918</v>
      </c>
      <c r="G179" s="55">
        <f>VLOOKUP($C179,'Bilaga 2b-24'!$B$5:$N$314,5,FALSE)</f>
        <v>436.01111111111135</v>
      </c>
      <c r="H179" s="55">
        <f>VLOOKUP($C179,'Bilaga 2b-24'!$B$5:$N$314,6,FALSE)</f>
        <v>311.51666666666682</v>
      </c>
      <c r="I179" s="55">
        <f>VLOOKUP($C179,'Bilaga 2b-24'!$B$5:$N$314,7,FALSE)</f>
        <v>308.31284722222239</v>
      </c>
      <c r="J179" s="55">
        <f>VLOOKUP($C179,'Bilaga 2b-24'!$B$5:$N$314,8,FALSE)</f>
        <v>1205.4565555555562</v>
      </c>
      <c r="K179" s="55">
        <f>VLOOKUP($C179,'Bilaga 2b-24'!$B$5:$N$314,9,FALSE)</f>
        <v>1501.0682222222231</v>
      </c>
      <c r="L179" s="55">
        <f>VLOOKUP($C179,'Bilaga 2b-24'!$B$5:$N$314,12,FALSE)</f>
        <v>2023.8450668824173</v>
      </c>
      <c r="M179" s="55">
        <f>VLOOKUP($C179,'Bilaga 2b-24'!$B$5:$N$314,13,FALSE)</f>
        <v>2328.8866265682659</v>
      </c>
      <c r="N179" s="44"/>
      <c r="P179">
        <f t="shared" si="21"/>
        <v>21</v>
      </c>
    </row>
    <row r="180" spans="2:16" x14ac:dyDescent="0.2">
      <c r="B180" s="44"/>
      <c r="C180" s="54" t="s">
        <v>119</v>
      </c>
      <c r="D180" s="55">
        <f>VLOOKUP($C180,'Bilaga 2b-24'!$B$5:$N$314,2,FALSE)</f>
        <v>123.45125573327381</v>
      </c>
      <c r="E180" s="55">
        <f>VLOOKUP($C180,'Bilaga 2b-24'!$B$5:$N$314,3,FALSE)</f>
        <v>177.73333655463341</v>
      </c>
      <c r="F180" s="55">
        <f>VLOOKUP($C180,'Bilaga 2b-24'!$B$5:$N$314,4,FALSE)</f>
        <v>534.88888888888914</v>
      </c>
      <c r="G180" s="55">
        <f>VLOOKUP($C180,'Bilaga 2b-24'!$B$5:$N$314,5,FALSE)</f>
        <v>610.89444444444473</v>
      </c>
      <c r="H180" s="55">
        <f>VLOOKUP($C180,'Bilaga 2b-24'!$B$5:$N$314,6,FALSE)</f>
        <v>363.64861111111139</v>
      </c>
      <c r="I180" s="55">
        <f>VLOOKUP($C180,'Bilaga 2b-24'!$B$5:$N$314,7,FALSE)</f>
        <v>397.21944444444466</v>
      </c>
      <c r="J180" s="55">
        <f>VLOOKUP($C180,'Bilaga 2b-24'!$B$5:$N$314,8,FALSE)</f>
        <v>966.07405553083163</v>
      </c>
      <c r="K180" s="55">
        <f>VLOOKUP($C180,'Bilaga 2b-24'!$B$5:$N$314,9,FALSE)</f>
        <v>1150.0581330663113</v>
      </c>
      <c r="L180" s="55">
        <f>VLOOKUP($C180,'Bilaga 2b-24'!$B$5:$N$314,12,FALSE)</f>
        <v>1988.0628112641059</v>
      </c>
      <c r="M180" s="55">
        <f>VLOOKUP($C180,'Bilaga 2b-24'!$B$5:$N$314,13,FALSE)</f>
        <v>2335.9053585098341</v>
      </c>
      <c r="N180" s="44"/>
      <c r="P180">
        <f t="shared" si="21"/>
        <v>22</v>
      </c>
    </row>
    <row r="181" spans="2:16" x14ac:dyDescent="0.2">
      <c r="B181" s="44"/>
      <c r="C181" s="54" t="s">
        <v>145</v>
      </c>
      <c r="D181" s="55">
        <f>VLOOKUP($C181,'Bilaga 2b-24'!$B$5:$N$314,2,FALSE)</f>
        <v>127.89316816816823</v>
      </c>
      <c r="E181" s="55">
        <f>VLOOKUP($C181,'Bilaga 2b-24'!$B$5:$N$314,3,FALSE)</f>
        <v>166.14999771118173</v>
      </c>
      <c r="F181" s="55">
        <f>VLOOKUP($C181,'Bilaga 2b-24'!$B$5:$N$314,4,FALSE)</f>
        <v>483.14444444444462</v>
      </c>
      <c r="G181" s="55">
        <f>VLOOKUP($C181,'Bilaga 2b-24'!$B$5:$N$314,5,FALSE)</f>
        <v>618.46111111111134</v>
      </c>
      <c r="H181" s="55">
        <f>VLOOKUP($C181,'Bilaga 2b-24'!$B$5:$N$314,6,FALSE)</f>
        <v>354.66944444444465</v>
      </c>
      <c r="I181" s="55">
        <f>VLOOKUP($C181,'Bilaga 2b-24'!$B$5:$N$314,7,FALSE)</f>
        <v>415.6475658755644</v>
      </c>
      <c r="J181" s="55">
        <f>VLOOKUP($C181,'Bilaga 2b-24'!$B$5:$N$314,8,FALSE)</f>
        <v>1110.2861111111117</v>
      </c>
      <c r="K181" s="55">
        <f>VLOOKUP($C181,'Bilaga 2b-24'!$B$5:$N$314,9,FALSE)</f>
        <v>1198.154722222223</v>
      </c>
      <c r="L181" s="55">
        <f>VLOOKUP($C181,'Bilaga 2b-24'!$B$5:$N$314,12,FALSE)</f>
        <v>2075.9931681681692</v>
      </c>
      <c r="M181" s="55">
        <f>VLOOKUP($C181,'Bilaga 2b-24'!$B$5:$N$314,13,FALSE)</f>
        <v>2398.4133969200802</v>
      </c>
      <c r="N181" s="44"/>
      <c r="P181">
        <f t="shared" si="21"/>
        <v>23</v>
      </c>
    </row>
    <row r="182" spans="2:16" x14ac:dyDescent="0.2">
      <c r="B182" s="44"/>
      <c r="C182" s="54" t="s">
        <v>120</v>
      </c>
      <c r="D182" s="55">
        <f>VLOOKUP($C182,'Bilaga 2b-24'!$B$5:$N$314,2,FALSE)</f>
        <v>187.72672672672684</v>
      </c>
      <c r="E182" s="55">
        <f>VLOOKUP($C182,'Bilaga 2b-24'!$B$5:$N$314,3,FALSE)</f>
        <v>187.22222646077512</v>
      </c>
      <c r="F182" s="55">
        <f>VLOOKUP($C182,'Bilaga 2b-24'!$B$5:$N$314,4,FALSE)</f>
        <v>663.88333333333367</v>
      </c>
      <c r="G182" s="55">
        <f>VLOOKUP($C182,'Bilaga 2b-24'!$B$5:$N$314,5,FALSE)</f>
        <v>878.61111111111165</v>
      </c>
      <c r="H182" s="55">
        <f>VLOOKUP($C182,'Bilaga 2b-24'!$B$5:$N$314,6,FALSE)</f>
        <v>363.64861111111139</v>
      </c>
      <c r="I182" s="55">
        <f>VLOOKUP($C182,'Bilaga 2b-24'!$B$5:$N$314,7,FALSE)</f>
        <v>397.21944444444466</v>
      </c>
      <c r="J182" s="55">
        <f>VLOOKUP($C182,'Bilaga 2b-24'!$B$5:$N$314,8,FALSE)</f>
        <v>913.55477777777821</v>
      </c>
      <c r="K182" s="55">
        <f>VLOOKUP($C182,'Bilaga 2b-24'!$B$5:$N$314,9,FALSE)</f>
        <v>954.68522222222271</v>
      </c>
      <c r="L182" s="55">
        <f>VLOOKUP($C182,'Bilaga 2b-24'!$B$5:$N$314,12,FALSE)</f>
        <v>2128.8134489489498</v>
      </c>
      <c r="M182" s="55">
        <f>VLOOKUP($C182,'Bilaga 2b-24'!$B$5:$N$314,13,FALSE)</f>
        <v>2417.7380042385535</v>
      </c>
      <c r="N182" s="44"/>
      <c r="P182">
        <f t="shared" si="21"/>
        <v>24</v>
      </c>
    </row>
    <row r="183" spans="2:16" x14ac:dyDescent="0.2">
      <c r="B183" s="44"/>
      <c r="C183" s="54" t="s">
        <v>132</v>
      </c>
      <c r="D183" s="55">
        <f>VLOOKUP($C183,'Bilaga 2b-24'!$B$5:$N$314,2,FALSE)</f>
        <v>95.533625730994189</v>
      </c>
      <c r="E183" s="55">
        <f>VLOOKUP($C183,'Bilaga 2b-24'!$B$5:$N$314,3,FALSE)</f>
        <v>81.777777777777814</v>
      </c>
      <c r="F183" s="55">
        <f>VLOOKUP($C183,'Bilaga 2b-24'!$B$5:$N$314,4,FALSE)</f>
        <v>537.80555555555588</v>
      </c>
      <c r="G183" s="55">
        <f>VLOOKUP($C183,'Bilaga 2b-24'!$B$5:$N$314,5,FALSE)</f>
        <v>673.0888888888893</v>
      </c>
      <c r="H183" s="55">
        <f>VLOOKUP($C183,'Bilaga 2b-24'!$B$5:$N$314,6,FALSE)</f>
        <v>258.37083333333339</v>
      </c>
      <c r="I183" s="55">
        <f>VLOOKUP($C183,'Bilaga 2b-24'!$B$5:$N$314,7,FALSE)</f>
        <v>272.96176462795154</v>
      </c>
      <c r="J183" s="55">
        <f>VLOOKUP($C183,'Bilaga 2b-24'!$B$5:$N$314,8,FALSE)</f>
        <v>1086.0967777777785</v>
      </c>
      <c r="K183" s="55">
        <f>VLOOKUP($C183,'Bilaga 2b-24'!$B$5:$N$314,9,FALSE)</f>
        <v>1443.1146111111118</v>
      </c>
      <c r="L183" s="55">
        <f>VLOOKUP($C183,'Bilaga 2b-24'!$B$5:$N$314,12,FALSE)</f>
        <v>1977.8067923976616</v>
      </c>
      <c r="M183" s="55">
        <f>VLOOKUP($C183,'Bilaga 2b-24'!$B$5:$N$314,13,FALSE)</f>
        <v>2470.9430424057305</v>
      </c>
      <c r="N183" s="44"/>
      <c r="P183">
        <f t="shared" si="21"/>
        <v>25</v>
      </c>
    </row>
    <row r="184" spans="2:16" x14ac:dyDescent="0.2">
      <c r="B184" s="44"/>
      <c r="C184" s="54" t="s">
        <v>122</v>
      </c>
      <c r="D184" s="55">
        <f>VLOOKUP($C184,'Bilaga 2b-24'!$B$5:$N$314,2,FALSE)</f>
        <v>95.533625730994189</v>
      </c>
      <c r="E184" s="55">
        <f>VLOOKUP($C184,'Bilaga 2b-24'!$B$5:$N$314,3,FALSE)</f>
        <v>81.777777777777814</v>
      </c>
      <c r="F184" s="55">
        <f>VLOOKUP($C184,'Bilaga 2b-24'!$B$5:$N$314,4,FALSE)</f>
        <v>413.2222222222224</v>
      </c>
      <c r="G184" s="55">
        <f>VLOOKUP($C184,'Bilaga 2b-24'!$B$5:$N$314,5,FALSE)</f>
        <v>596.15000000000032</v>
      </c>
      <c r="H184" s="55">
        <f>VLOOKUP($C184,'Bilaga 2b-24'!$B$5:$N$314,6,FALSE)</f>
        <v>354.66944444444465</v>
      </c>
      <c r="I184" s="55">
        <f>VLOOKUP($C184,'Bilaga 2b-24'!$B$5:$N$314,7,FALSE)</f>
        <v>415.6475658755644</v>
      </c>
      <c r="J184" s="55">
        <f>VLOOKUP($C184,'Bilaga 2b-24'!$B$5:$N$314,8,FALSE)</f>
        <v>1028.5291666666674</v>
      </c>
      <c r="K184" s="55">
        <f>VLOOKUP($C184,'Bilaga 2b-24'!$B$5:$N$314,9,FALSE)</f>
        <v>1429.6796666666676</v>
      </c>
      <c r="L184" s="55">
        <f>VLOOKUP($C184,'Bilaga 2b-24'!$B$5:$N$314,12,FALSE)</f>
        <v>1891.9544590643288</v>
      </c>
      <c r="M184" s="55">
        <f>VLOOKUP($C184,'Bilaga 2b-24'!$B$5:$N$314,13,FALSE)</f>
        <v>2523.2550103200101</v>
      </c>
      <c r="N184" s="44"/>
      <c r="P184">
        <f t="shared" si="21"/>
        <v>26</v>
      </c>
    </row>
    <row r="185" spans="2:16" x14ac:dyDescent="0.2">
      <c r="B185" s="44"/>
      <c r="C185" s="54" t="s">
        <v>117</v>
      </c>
      <c r="D185" s="55">
        <f>VLOOKUP($C185,'Bilaga 2b-24'!$B$5:$N$314,2,FALSE)</f>
        <v>78.664864864864896</v>
      </c>
      <c r="E185" s="55">
        <f>VLOOKUP($C185,'Bilaga 2b-24'!$B$5:$N$314,3,FALSE)</f>
        <v>66.616667641533923</v>
      </c>
      <c r="F185" s="55">
        <f>VLOOKUP($C185,'Bilaga 2b-24'!$B$5:$N$314,4,FALSE)</f>
        <v>522.52222222222247</v>
      </c>
      <c r="G185" s="55">
        <f>VLOOKUP($C185,'Bilaga 2b-24'!$B$5:$N$314,5,FALSE)</f>
        <v>569.5500000000003</v>
      </c>
      <c r="H185" s="55">
        <f>VLOOKUP($C185,'Bilaga 2b-24'!$B$5:$N$314,6,FALSE)</f>
        <v>363.64861111111139</v>
      </c>
      <c r="I185" s="55">
        <f>VLOOKUP($C185,'Bilaga 2b-24'!$B$5:$N$314,7,FALSE)</f>
        <v>397.21944444444466</v>
      </c>
      <c r="J185" s="55">
        <f>VLOOKUP($C185,'Bilaga 2b-24'!$B$5:$N$314,8,FALSE)</f>
        <v>1205.4565555555562</v>
      </c>
      <c r="K185" s="55">
        <f>VLOOKUP($C185,'Bilaga 2b-24'!$B$5:$N$314,9,FALSE)</f>
        <v>1501.0682222222231</v>
      </c>
      <c r="L185" s="55">
        <f>VLOOKUP($C185,'Bilaga 2b-24'!$B$5:$N$314,12,FALSE)</f>
        <v>2170.2922537537547</v>
      </c>
      <c r="M185" s="55">
        <f>VLOOKUP($C185,'Bilaga 2b-24'!$B$5:$N$314,13,FALSE)</f>
        <v>2534.4543343082019</v>
      </c>
      <c r="N185" s="44"/>
      <c r="P185">
        <f t="shared" si="21"/>
        <v>27</v>
      </c>
    </row>
    <row r="186" spans="2:16" x14ac:dyDescent="0.2">
      <c r="B186" s="44"/>
      <c r="C186" s="54" t="s">
        <v>138</v>
      </c>
      <c r="D186" s="55">
        <f>VLOOKUP($C186,'Bilaga 2b-24'!$B$5:$N$314,2,FALSE)</f>
        <v>127.89316816816823</v>
      </c>
      <c r="E186" s="55">
        <f>VLOOKUP($C186,'Bilaga 2b-24'!$B$5:$N$314,3,FALSE)</f>
        <v>166.14999771118173</v>
      </c>
      <c r="F186" s="55">
        <f>VLOOKUP($C186,'Bilaga 2b-24'!$B$5:$N$314,4,FALSE)</f>
        <v>489.10000000000019</v>
      </c>
      <c r="G186" s="55">
        <f>VLOOKUP($C186,'Bilaga 2b-24'!$B$5:$N$314,5,FALSE)</f>
        <v>515.31666666666695</v>
      </c>
      <c r="H186" s="55">
        <f>VLOOKUP($C186,'Bilaga 2b-24'!$B$5:$N$314,6,FALSE)</f>
        <v>354.66944444444465</v>
      </c>
      <c r="I186" s="55">
        <f>VLOOKUP($C186,'Bilaga 2b-24'!$B$5:$N$314,7,FALSE)</f>
        <v>415.6475658755644</v>
      </c>
      <c r="J186" s="55">
        <f>VLOOKUP($C186,'Bilaga 2b-24'!$B$5:$N$314,8,FALSE)</f>
        <v>1205.4565555555562</v>
      </c>
      <c r="K186" s="55">
        <f>VLOOKUP($C186,'Bilaga 2b-24'!$B$5:$N$314,9,FALSE)</f>
        <v>1501.0682222222231</v>
      </c>
      <c r="L186" s="55">
        <f>VLOOKUP($C186,'Bilaga 2b-24'!$B$5:$N$314,12,FALSE)</f>
        <v>2177.1191681681694</v>
      </c>
      <c r="M186" s="55">
        <f>VLOOKUP($C186,'Bilaga 2b-24'!$B$5:$N$314,13,FALSE)</f>
        <v>2598.1824524756362</v>
      </c>
      <c r="N186" s="44"/>
      <c r="P186">
        <f t="shared" si="21"/>
        <v>28</v>
      </c>
    </row>
    <row r="187" spans="2:16" x14ac:dyDescent="0.2">
      <c r="B187" s="44"/>
      <c r="C187" s="54" t="s">
        <v>116</v>
      </c>
      <c r="D187" s="55">
        <f>VLOOKUP($C187,'Bilaga 2b-24'!$B$5:$N$314,2,FALSE)</f>
        <v>187.72672672672684</v>
      </c>
      <c r="E187" s="55">
        <f>VLOOKUP($C187,'Bilaga 2b-24'!$B$5:$N$314,3,FALSE)</f>
        <v>187.22222646077512</v>
      </c>
      <c r="F187" s="55">
        <f>VLOOKUP($C187,'Bilaga 2b-24'!$B$5:$N$314,4,FALSE)</f>
        <v>561.9000000000002</v>
      </c>
      <c r="G187" s="55">
        <f>VLOOKUP($C187,'Bilaga 2b-24'!$B$5:$N$314,5,FALSE)</f>
        <v>664.65000000000032</v>
      </c>
      <c r="H187" s="55">
        <f>VLOOKUP($C187,'Bilaga 2b-24'!$B$5:$N$314,6,FALSE)</f>
        <v>363.64861111111139</v>
      </c>
      <c r="I187" s="55">
        <f>VLOOKUP($C187,'Bilaga 2b-24'!$B$5:$N$314,7,FALSE)</f>
        <v>397.21944444444466</v>
      </c>
      <c r="J187" s="55">
        <f>VLOOKUP($C187,'Bilaga 2b-24'!$B$5:$N$314,8,FALSE)</f>
        <v>980.79383333333374</v>
      </c>
      <c r="K187" s="55">
        <f>VLOOKUP($C187,'Bilaga 2b-24'!$B$5:$N$314,9,FALSE)</f>
        <v>1351.1393888888897</v>
      </c>
      <c r="L187" s="55">
        <f>VLOOKUP($C187,'Bilaga 2b-24'!$B$5:$N$314,12,FALSE)</f>
        <v>2094.069171171172</v>
      </c>
      <c r="M187" s="55">
        <f>VLOOKUP($C187,'Bilaga 2b-24'!$B$5:$N$314,13,FALSE)</f>
        <v>2600.23105979411</v>
      </c>
      <c r="N187" s="44"/>
      <c r="P187">
        <f t="shared" si="21"/>
        <v>29</v>
      </c>
    </row>
    <row r="188" spans="2:16" x14ac:dyDescent="0.2">
      <c r="B188" s="44"/>
      <c r="C188" s="54" t="s">
        <v>136</v>
      </c>
      <c r="D188" s="55">
        <f>VLOOKUP($C188,'Bilaga 2b-24'!$B$5:$N$314,2,FALSE)</f>
        <v>129.73012675296661</v>
      </c>
      <c r="E188" s="55">
        <f>VLOOKUP($C188,'Bilaga 2b-24'!$B$5:$N$314,3,FALSE)</f>
        <v>110.58888965182841</v>
      </c>
      <c r="F188" s="55">
        <f>VLOOKUP($C188,'Bilaga 2b-24'!$B$5:$N$314,4,FALSE)</f>
        <v>507.02222222222241</v>
      </c>
      <c r="G188" s="55">
        <f>VLOOKUP($C188,'Bilaga 2b-24'!$B$5:$N$314,5,FALSE)</f>
        <v>638.13333333333367</v>
      </c>
      <c r="H188" s="55">
        <f>VLOOKUP($C188,'Bilaga 2b-24'!$B$5:$N$314,6,FALSE)</f>
        <v>269.41944444444465</v>
      </c>
      <c r="I188" s="55">
        <f>VLOOKUP($C188,'Bilaga 2b-24'!$B$5:$N$314,7,FALSE)</f>
        <v>352.65173611111123</v>
      </c>
      <c r="J188" s="55">
        <f>VLOOKUP($C188,'Bilaga 2b-24'!$B$5:$N$314,8,FALSE)</f>
        <v>1218.1623888888894</v>
      </c>
      <c r="K188" s="55">
        <f>VLOOKUP($C188,'Bilaga 2b-24'!$B$5:$N$314,9,FALSE)</f>
        <v>1499.1382222222228</v>
      </c>
      <c r="L188" s="55">
        <f>VLOOKUP($C188,'Bilaga 2b-24'!$B$5:$N$314,12,FALSE)</f>
        <v>2124.3341823085229</v>
      </c>
      <c r="M188" s="55">
        <f>VLOOKUP($C188,'Bilaga 2b-24'!$B$5:$N$314,13,FALSE)</f>
        <v>2600.5121813184965</v>
      </c>
      <c r="N188" s="44"/>
      <c r="P188">
        <f t="shared" si="21"/>
        <v>30</v>
      </c>
    </row>
    <row r="189" spans="2:16" x14ac:dyDescent="0.2">
      <c r="B189" s="44"/>
      <c r="C189" s="54" t="s">
        <v>139</v>
      </c>
      <c r="D189" s="55">
        <f>VLOOKUP($C189,'Bilaga 2b-24'!$B$5:$N$314,2,FALSE)</f>
        <v>127.89316816816823</v>
      </c>
      <c r="E189" s="55">
        <f>VLOOKUP($C189,'Bilaga 2b-24'!$B$5:$N$314,3,FALSE)</f>
        <v>166.14999771118173</v>
      </c>
      <c r="F189" s="55">
        <f>VLOOKUP($C189,'Bilaga 2b-24'!$B$5:$N$314,4,FALSE)</f>
        <v>478.48333333333358</v>
      </c>
      <c r="G189" s="55">
        <f>VLOOKUP($C189,'Bilaga 2b-24'!$B$5:$N$314,5,FALSE)</f>
        <v>567.02777777777806</v>
      </c>
      <c r="H189" s="55">
        <f>VLOOKUP($C189,'Bilaga 2b-24'!$B$5:$N$314,6,FALSE)</f>
        <v>354.66944444444465</v>
      </c>
      <c r="I189" s="55">
        <f>VLOOKUP($C189,'Bilaga 2b-24'!$B$5:$N$314,7,FALSE)</f>
        <v>415.6475658755644</v>
      </c>
      <c r="J189" s="55">
        <f>VLOOKUP($C189,'Bilaga 2b-24'!$B$5:$N$314,8,FALSE)</f>
        <v>1205.4565555555562</v>
      </c>
      <c r="K189" s="55">
        <f>VLOOKUP($C189,'Bilaga 2b-24'!$B$5:$N$314,9,FALSE)</f>
        <v>1501.0682222222231</v>
      </c>
      <c r="L189" s="55">
        <f>VLOOKUP($C189,'Bilaga 2b-24'!$B$5:$N$314,12,FALSE)</f>
        <v>2166.5025015015026</v>
      </c>
      <c r="M189" s="55">
        <f>VLOOKUP($C189,'Bilaga 2b-24'!$B$5:$N$314,13,FALSE)</f>
        <v>2649.893563586747</v>
      </c>
      <c r="N189" s="44"/>
      <c r="P189">
        <f t="shared" si="21"/>
        <v>31</v>
      </c>
    </row>
    <row r="190" spans="2:16" x14ac:dyDescent="0.2">
      <c r="B190" s="44"/>
      <c r="C190" s="54" t="s">
        <v>115</v>
      </c>
      <c r="D190" s="55">
        <f>VLOOKUP($C190,'Bilaga 2b-24'!$B$5:$N$314,2,FALSE)</f>
        <v>123.45125573327381</v>
      </c>
      <c r="E190" s="55">
        <f>VLOOKUP($C190,'Bilaga 2b-24'!$B$5:$N$314,3,FALSE)</f>
        <v>177.73333655463341</v>
      </c>
      <c r="F190" s="55">
        <f>VLOOKUP($C190,'Bilaga 2b-24'!$B$5:$N$314,4,FALSE)</f>
        <v>614.62500000000034</v>
      </c>
      <c r="G190" s="55">
        <f>VLOOKUP($C190,'Bilaga 2b-24'!$B$5:$N$314,5,FALSE)</f>
        <v>667.54166666666697</v>
      </c>
      <c r="H190" s="55">
        <f>VLOOKUP($C190,'Bilaga 2b-24'!$B$5:$N$314,6,FALSE)</f>
        <v>363.64861111111139</v>
      </c>
      <c r="I190" s="55">
        <f>VLOOKUP($C190,'Bilaga 2b-24'!$B$5:$N$314,7,FALSE)</f>
        <v>397.21944444444466</v>
      </c>
      <c r="J190" s="55">
        <f>VLOOKUP($C190,'Bilaga 2b-24'!$B$5:$N$314,8,FALSE)</f>
        <v>1205.7675000000006</v>
      </c>
      <c r="K190" s="55">
        <f>VLOOKUP($C190,'Bilaga 2b-24'!$B$5:$N$314,9,FALSE)</f>
        <v>1486.936333333334</v>
      </c>
      <c r="L190" s="55">
        <f>VLOOKUP($C190,'Bilaga 2b-24'!$B$5:$N$314,12,FALSE)</f>
        <v>2307.4923668443862</v>
      </c>
      <c r="M190" s="55">
        <f>VLOOKUP($C190,'Bilaga 2b-24'!$B$5:$N$314,13,FALSE)</f>
        <v>2729.4307809990792</v>
      </c>
      <c r="N190" s="44"/>
      <c r="P190">
        <f t="shared" si="21"/>
        <v>32</v>
      </c>
    </row>
    <row r="191" spans="2:16" ht="13.5" thickBot="1" x14ac:dyDescent="0.25">
      <c r="B191" s="44"/>
      <c r="C191" s="57" t="s">
        <v>128</v>
      </c>
      <c r="D191" s="58">
        <f>VLOOKUP($C191,'Bilaga 2b-24'!$B$5:$N$314,2,FALSE)</f>
        <v>89.719219219219269</v>
      </c>
      <c r="E191" s="58">
        <f>VLOOKUP($C191,'Bilaga 2b-24'!$B$5:$N$314,3,FALSE)</f>
        <v>104.8615561591256</v>
      </c>
      <c r="F191" s="58">
        <f>VLOOKUP($C191,'Bilaga 2b-24'!$B$5:$N$314,4,FALSE)</f>
        <v>706.51666666666699</v>
      </c>
      <c r="G191" s="58">
        <f>VLOOKUP($C191,'Bilaga 2b-24'!$B$5:$N$314,5,FALSE)</f>
        <v>826.66666666666708</v>
      </c>
      <c r="H191" s="58">
        <f>VLOOKUP($C191,'Bilaga 2b-24'!$B$5:$N$314,6,FALSE)</f>
        <v>363.64861111111139</v>
      </c>
      <c r="I191" s="58">
        <f>VLOOKUP($C191,'Bilaga 2b-24'!$B$5:$N$314,7,FALSE)</f>
        <v>397.21944444444466</v>
      </c>
      <c r="J191" s="58">
        <f>VLOOKUP($C191,'Bilaga 2b-24'!$B$5:$N$314,8,FALSE)</f>
        <v>1205.7675000000006</v>
      </c>
      <c r="K191" s="58">
        <f>VLOOKUP($C191,'Bilaga 2b-24'!$B$5:$N$314,9,FALSE)</f>
        <v>1486.936333333334</v>
      </c>
      <c r="L191" s="58">
        <f>VLOOKUP($C191,'Bilaga 2b-24'!$B$5:$N$314,12,FALSE)</f>
        <v>2365.6519969969982</v>
      </c>
      <c r="M191" s="58">
        <f>VLOOKUP($C191,'Bilaga 2b-24'!$B$5:$N$314,13,FALSE)</f>
        <v>2815.6840006035713</v>
      </c>
      <c r="N191" s="44"/>
      <c r="P191">
        <f t="shared" si="21"/>
        <v>33</v>
      </c>
    </row>
    <row r="192" spans="2:16" ht="18.75" customHeight="1" thickTop="1" x14ac:dyDescent="0.2">
      <c r="B192" s="44"/>
      <c r="C192" s="59" t="s">
        <v>605</v>
      </c>
      <c r="D192" s="60">
        <f>SUM(D159:D191)/COUNTIF(D159:D191,"&gt;0")</f>
        <v>101.99218491300014</v>
      </c>
      <c r="E192" s="60">
        <f t="shared" ref="E192:M192" si="22">SUM(E159:E191)/COUNTIF(E159:E191,"&gt;0")</f>
        <v>109.22425041712503</v>
      </c>
      <c r="F192" s="60">
        <f t="shared" si="22"/>
        <v>445.15618686868703</v>
      </c>
      <c r="G192" s="60">
        <f t="shared" si="22"/>
        <v>526.95509259259279</v>
      </c>
      <c r="H192" s="60">
        <f>SUM(H159:H191)/COUNTIF(H159:H191,"&gt;0")</f>
        <v>318.37190656565673</v>
      </c>
      <c r="I192" s="60">
        <f t="shared" si="22"/>
        <v>351.98747906717199</v>
      </c>
      <c r="J192" s="60">
        <f t="shared" si="22"/>
        <v>1080.4118507046439</v>
      </c>
      <c r="K192" s="60">
        <f t="shared" si="22"/>
        <v>1258.8503741004472</v>
      </c>
      <c r="L192" s="60">
        <f t="shared" si="22"/>
        <v>1942.5932970595054</v>
      </c>
      <c r="M192" s="60">
        <f t="shared" si="22"/>
        <v>2241.8506818513329</v>
      </c>
      <c r="N192" s="44"/>
      <c r="P192" s="19">
        <f>+M192/L192-1</f>
        <v>0.15405045680164342</v>
      </c>
    </row>
    <row r="193" spans="1:16" x14ac:dyDescent="0.2">
      <c r="B193" s="44"/>
      <c r="C193" s="61" t="s">
        <v>606</v>
      </c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44"/>
    </row>
    <row r="194" spans="1:16" x14ac:dyDescent="0.2">
      <c r="B194" s="44"/>
      <c r="C194" s="59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44"/>
    </row>
    <row r="195" spans="1:16" x14ac:dyDescent="0.2">
      <c r="B195" s="44"/>
      <c r="C195" s="59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44"/>
    </row>
    <row r="196" spans="1:16" ht="15.75" x14ac:dyDescent="0.25">
      <c r="B196" s="44"/>
      <c r="C196" s="45" t="str">
        <f>CONCATENATE("Kostnad fördelad per nyttighet i kr/månad och lägenhet inkl moms i ",A199)</f>
        <v>Kostnad fördelad per nyttighet i kr/månad och lägenhet inkl moms i Hallands län</v>
      </c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4"/>
    </row>
    <row r="197" spans="1:16" x14ac:dyDescent="0.2">
      <c r="B197" s="44"/>
      <c r="C197" s="44"/>
      <c r="D197" s="46" t="s">
        <v>1</v>
      </c>
      <c r="E197" s="46"/>
      <c r="F197" s="46" t="s">
        <v>2</v>
      </c>
      <c r="G197" s="46"/>
      <c r="H197" s="46" t="s">
        <v>627</v>
      </c>
      <c r="I197" s="46"/>
      <c r="J197" s="46" t="s">
        <v>4</v>
      </c>
      <c r="K197" s="46"/>
      <c r="L197" s="46" t="s">
        <v>628</v>
      </c>
      <c r="M197" s="46"/>
      <c r="N197" s="44"/>
      <c r="O197" s="47" t="s">
        <v>602</v>
      </c>
    </row>
    <row r="198" spans="1:16" ht="13.5" thickBot="1" x14ac:dyDescent="0.25">
      <c r="A198" t="s">
        <v>7</v>
      </c>
      <c r="B198" s="44"/>
      <c r="C198" s="48" t="s">
        <v>8</v>
      </c>
      <c r="D198" s="49">
        <v>2023</v>
      </c>
      <c r="E198" s="49">
        <v>2024</v>
      </c>
      <c r="F198" s="49">
        <v>2023</v>
      </c>
      <c r="G198" s="49">
        <v>2024</v>
      </c>
      <c r="H198" s="49">
        <v>2023</v>
      </c>
      <c r="I198" s="49">
        <v>2024</v>
      </c>
      <c r="J198" s="49">
        <v>2023</v>
      </c>
      <c r="K198" s="49">
        <v>2024</v>
      </c>
      <c r="L198" s="49">
        <v>2023</v>
      </c>
      <c r="M198" s="49">
        <v>2024</v>
      </c>
      <c r="N198" s="44"/>
      <c r="O198" s="47">
        <v>2024</v>
      </c>
      <c r="P198" t="s">
        <v>603</v>
      </c>
    </row>
    <row r="199" spans="1:16" ht="18.75" customHeight="1" x14ac:dyDescent="0.2">
      <c r="A199" s="14" t="s">
        <v>148</v>
      </c>
      <c r="B199" s="62"/>
      <c r="C199" s="51" t="s">
        <v>150</v>
      </c>
      <c r="D199" s="52">
        <f>VLOOKUP($C199,'Bilaga 2b-24'!$B$5:$N$314,2,FALSE)</f>
        <v>175.15555555555565</v>
      </c>
      <c r="E199" s="52">
        <f>VLOOKUP($C199,'Bilaga 2b-24'!$B$5:$N$314,3,FALSE)</f>
        <v>132.53333833482563</v>
      </c>
      <c r="F199" s="52">
        <f>VLOOKUP($C199,'Bilaga 2b-24'!$B$5:$N$314,4,FALSE)</f>
        <v>253.77777777777791</v>
      </c>
      <c r="G199" s="52">
        <f>VLOOKUP($C199,'Bilaga 2b-24'!$B$5:$N$314,5,FALSE)</f>
        <v>337.33333333333348</v>
      </c>
      <c r="H199" s="52">
        <f>VLOOKUP($C199,'Bilaga 2b-24'!$B$5:$N$314,6,FALSE)</f>
        <v>217.37777777777794</v>
      </c>
      <c r="I199" s="52">
        <f>VLOOKUP($C199,'Bilaga 2b-24'!$B$5:$N$314,7,FALSE)</f>
        <v>200.55138888888897</v>
      </c>
      <c r="J199" s="52">
        <f>VLOOKUP($C199,'Bilaga 2b-24'!$B$5:$N$314,8,FALSE)</f>
        <v>942.9980000000005</v>
      </c>
      <c r="K199" s="52">
        <f>VLOOKUP($C199,'Bilaga 2b-24'!$B$5:$N$314,9,FALSE)</f>
        <v>985.56522222222259</v>
      </c>
      <c r="L199" s="52">
        <f>VLOOKUP($C199,'Bilaga 2b-24'!$B$5:$N$314,12,FALSE)</f>
        <v>1589.3091111111119</v>
      </c>
      <c r="M199" s="52">
        <f>VLOOKUP($C199,'Bilaga 2b-24'!$B$5:$N$314,13,FALSE)</f>
        <v>1655.9832827792707</v>
      </c>
      <c r="N199" s="44"/>
      <c r="O199" s="36">
        <f>+M204-M199</f>
        <v>706.93821151289421</v>
      </c>
      <c r="P199">
        <f>RANK(M199,$M$199:$M$204,1)</f>
        <v>1</v>
      </c>
    </row>
    <row r="200" spans="1:16" x14ac:dyDescent="0.2">
      <c r="B200" s="44"/>
      <c r="C200" s="54" t="s">
        <v>614</v>
      </c>
      <c r="D200" s="55">
        <f>VLOOKUP($C200,'Bilaga 2b-24'!$B$5:$N$314,2,FALSE)</f>
        <v>157.2265232974911</v>
      </c>
      <c r="E200" s="55">
        <f>VLOOKUP($C200,'Bilaga 2b-24'!$B$5:$N$314,3,FALSE)</f>
        <v>113.66666158040393</v>
      </c>
      <c r="F200" s="55">
        <f>VLOOKUP($C200,'Bilaga 2b-24'!$B$5:$N$314,4,FALSE)</f>
        <v>388.11111111111131</v>
      </c>
      <c r="G200" s="55">
        <f>VLOOKUP($C200,'Bilaga 2b-24'!$B$5:$N$314,5,FALSE)</f>
        <v>443.83333333333354</v>
      </c>
      <c r="H200" s="55">
        <f>VLOOKUP($C200,'Bilaga 2b-24'!$B$5:$N$314,6,FALSE)</f>
        <v>337.70486111111126</v>
      </c>
      <c r="I200" s="55">
        <f>VLOOKUP($C200,'Bilaga 2b-24'!$B$5:$N$314,7,FALSE)</f>
        <v>331.83611111111128</v>
      </c>
      <c r="J200" s="55">
        <f>VLOOKUP($C200,'Bilaga 2b-24'!$B$5:$N$314,8,FALSE)</f>
        <v>0</v>
      </c>
      <c r="K200" s="55">
        <f>VLOOKUP($C200,'Bilaga 2b-24'!$B$5:$N$314,9,FALSE)</f>
        <v>0</v>
      </c>
      <c r="L200" s="55">
        <f>VLOOKUP($C200,'Bilaga 2b-24'!$B$5:$N$314,12,FALSE)</f>
        <v>1926.7271943070521</v>
      </c>
      <c r="M200" s="55">
        <f>VLOOKUP($C200,'Bilaga 2b-24'!$B$5:$N$314,13,FALSE)</f>
        <v>2091.3548225392356</v>
      </c>
      <c r="N200" s="44"/>
      <c r="P200">
        <f t="shared" ref="P200:P204" si="23">RANK(M200,$M$199:$M$204,1)</f>
        <v>2</v>
      </c>
    </row>
    <row r="201" spans="1:16" x14ac:dyDescent="0.2">
      <c r="B201" s="44"/>
      <c r="C201" s="54" t="s">
        <v>153</v>
      </c>
      <c r="D201" s="55">
        <f>VLOOKUP($C201,'Bilaga 2b-24'!$B$5:$N$314,2,FALSE)</f>
        <v>106.38168168168174</v>
      </c>
      <c r="E201" s="55">
        <f>VLOOKUP($C201,'Bilaga 2b-24'!$B$5:$N$314,3,FALSE)</f>
        <v>143.79055555555564</v>
      </c>
      <c r="F201" s="55">
        <f>VLOOKUP($C201,'Bilaga 2b-24'!$B$5:$N$314,4,FALSE)</f>
        <v>492.16666666666691</v>
      </c>
      <c r="G201" s="55">
        <f>VLOOKUP($C201,'Bilaga 2b-24'!$B$5:$N$314,5,FALSE)</f>
        <v>551.21666666666692</v>
      </c>
      <c r="H201" s="55">
        <f>VLOOKUP($C201,'Bilaga 2b-24'!$B$5:$N$314,6,FALSE)</f>
        <v>253.50972222222231</v>
      </c>
      <c r="I201" s="55">
        <f>VLOOKUP($C201,'Bilaga 2b-24'!$B$5:$N$314,7,FALSE)</f>
        <v>291.70416666666682</v>
      </c>
      <c r="J201" s="55">
        <f>VLOOKUP($C201,'Bilaga 2b-24'!$B$5:$N$314,8,FALSE)</f>
        <v>1022.6212222222229</v>
      </c>
      <c r="K201" s="55">
        <f>VLOOKUP($C201,'Bilaga 2b-24'!$B$5:$N$314,9,FALSE)</f>
        <v>1143.2247777777784</v>
      </c>
      <c r="L201" s="55">
        <f>VLOOKUP($C201,'Bilaga 2b-24'!$B$5:$N$314,12,FALSE)</f>
        <v>1874.6792927927936</v>
      </c>
      <c r="M201" s="55">
        <f>VLOOKUP($C201,'Bilaga 2b-24'!$B$5:$N$314,13,FALSE)</f>
        <v>2129.9361666666678</v>
      </c>
      <c r="N201" s="44"/>
      <c r="P201">
        <f t="shared" si="23"/>
        <v>3</v>
      </c>
    </row>
    <row r="202" spans="1:16" x14ac:dyDescent="0.2">
      <c r="B202" s="44"/>
      <c r="C202" s="54" t="s">
        <v>152</v>
      </c>
      <c r="D202" s="55">
        <f>VLOOKUP($C202,'Bilaga 2b-24'!$B$5:$N$314,2,FALSE)</f>
        <v>105.67912912912918</v>
      </c>
      <c r="E202" s="55">
        <f>VLOOKUP($C202,'Bilaga 2b-24'!$B$5:$N$314,3,FALSE)</f>
        <v>141.9272222222223</v>
      </c>
      <c r="F202" s="55">
        <f>VLOOKUP($C202,'Bilaga 2b-24'!$B$5:$N$314,4,FALSE)</f>
        <v>471.50000000000023</v>
      </c>
      <c r="G202" s="55">
        <f>VLOOKUP($C202,'Bilaga 2b-24'!$B$5:$N$314,5,FALSE)</f>
        <v>537.32777777777801</v>
      </c>
      <c r="H202" s="55">
        <f>VLOOKUP($C202,'Bilaga 2b-24'!$B$5:$N$314,6,FALSE)</f>
        <v>238.38472222222234</v>
      </c>
      <c r="I202" s="55">
        <f>VLOOKUP($C202,'Bilaga 2b-24'!$B$5:$N$314,7,FALSE)</f>
        <v>245.8418487017797</v>
      </c>
      <c r="J202" s="55">
        <f>VLOOKUP($C202,'Bilaga 2b-24'!$B$5:$N$314,8,FALSE)</f>
        <v>1010.1512777777784</v>
      </c>
      <c r="K202" s="55">
        <f>VLOOKUP($C202,'Bilaga 2b-24'!$B$5:$N$314,9,FALSE)</f>
        <v>1206.850444444445</v>
      </c>
      <c r="L202" s="55">
        <f>VLOOKUP($C202,'Bilaga 2b-24'!$B$5:$N$314,12,FALSE)</f>
        <v>1825.7151291291302</v>
      </c>
      <c r="M202" s="55">
        <f>VLOOKUP($C202,'Bilaga 2b-24'!$B$5:$N$314,13,FALSE)</f>
        <v>2131.9472931462246</v>
      </c>
      <c r="N202" s="44"/>
      <c r="P202">
        <f t="shared" si="23"/>
        <v>4</v>
      </c>
    </row>
    <row r="203" spans="1:16" x14ac:dyDescent="0.2">
      <c r="B203" s="44"/>
      <c r="C203" s="54" t="s">
        <v>154</v>
      </c>
      <c r="D203" s="55">
        <f>VLOOKUP($C203,'Bilaga 2b-24'!$B$5:$N$314,2,FALSE)</f>
        <v>71.143243243243276</v>
      </c>
      <c r="E203" s="55">
        <f>VLOOKUP($C203,'Bilaga 2b-24'!$B$5:$N$314,3,FALSE)</f>
        <v>87.972222222222271</v>
      </c>
      <c r="F203" s="55">
        <f>VLOOKUP($C203,'Bilaga 2b-24'!$B$5:$N$314,4,FALSE)</f>
        <v>478.88888888888914</v>
      </c>
      <c r="G203" s="55">
        <f>VLOOKUP($C203,'Bilaga 2b-24'!$B$5:$N$314,5,FALSE)</f>
        <v>503.15555555555579</v>
      </c>
      <c r="H203" s="55">
        <f>VLOOKUP($C203,'Bilaga 2b-24'!$B$5:$N$314,6,FALSE)</f>
        <v>363.64861111111139</v>
      </c>
      <c r="I203" s="55">
        <f>VLOOKUP($C203,'Bilaga 2b-24'!$B$5:$N$314,7,FALSE)</f>
        <v>397.21944444444466</v>
      </c>
      <c r="J203" s="55">
        <f>VLOOKUP($C203,'Bilaga 2b-24'!$B$5:$N$314,8,FALSE)</f>
        <v>1068.3943888888896</v>
      </c>
      <c r="K203" s="55">
        <f>VLOOKUP($C203,'Bilaga 2b-24'!$B$5:$N$314,9,FALSE)</f>
        <v>1288.7253333333342</v>
      </c>
      <c r="L203" s="55">
        <f>VLOOKUP($C203,'Bilaga 2b-24'!$B$5:$N$314,12,FALSE)</f>
        <v>1982.0751321321331</v>
      </c>
      <c r="M203" s="55">
        <f>VLOOKUP($C203,'Bilaga 2b-24'!$B$5:$N$314,13,FALSE)</f>
        <v>2277.0725555555568</v>
      </c>
      <c r="N203" s="44"/>
      <c r="P203">
        <f t="shared" si="23"/>
        <v>5</v>
      </c>
    </row>
    <row r="204" spans="1:16" ht="13.5" thickBot="1" x14ac:dyDescent="0.25">
      <c r="B204" s="44"/>
      <c r="C204" s="57" t="s">
        <v>615</v>
      </c>
      <c r="D204" s="58">
        <f>VLOOKUP($C204,'Bilaga 2b-24'!$B$5:$N$314,2,FALSE)</f>
        <v>137.28915857605185</v>
      </c>
      <c r="E204" s="58">
        <f>VLOOKUP($C204,'Bilaga 2b-24'!$B$5:$N$314,3,FALSE)</f>
        <v>151.0222222222223</v>
      </c>
      <c r="F204" s="58">
        <f>VLOOKUP($C204,'Bilaga 2b-24'!$B$5:$N$314,4,FALSE)</f>
        <v>533.91666666666697</v>
      </c>
      <c r="G204" s="58">
        <f>VLOOKUP($C204,'Bilaga 2b-24'!$B$5:$N$314,5,FALSE)</f>
        <v>612.66111111111138</v>
      </c>
      <c r="H204" s="58">
        <f>VLOOKUP($C204,'Bilaga 2b-24'!$B$5:$N$314,6,FALSE)</f>
        <v>363.64861111111139</v>
      </c>
      <c r="I204" s="58">
        <f>VLOOKUP($C204,'Bilaga 2b-24'!$B$5:$N$314,7,FALSE)</f>
        <v>397.21944444444466</v>
      </c>
      <c r="J204" s="58">
        <f>VLOOKUP($C204,'Bilaga 2b-24'!$B$5:$N$314,8,FALSE)</f>
        <v>0</v>
      </c>
      <c r="K204" s="58">
        <f>VLOOKUP($C204,'Bilaga 2b-24'!$B$5:$N$314,9,FALSE)</f>
        <v>0</v>
      </c>
      <c r="L204" s="58">
        <f>VLOOKUP($C204,'Bilaga 2b-24'!$B$5:$N$314,12,FALSE)</f>
        <v>2078.5391351411681</v>
      </c>
      <c r="M204" s="58">
        <f>VLOOKUP($C204,'Bilaga 2b-24'!$B$5:$N$314,13,FALSE)</f>
        <v>2362.9214942921649</v>
      </c>
      <c r="N204" s="44"/>
      <c r="P204">
        <f t="shared" si="23"/>
        <v>6</v>
      </c>
    </row>
    <row r="205" spans="1:16" ht="18.75" customHeight="1" thickTop="1" x14ac:dyDescent="0.2">
      <c r="B205" s="44"/>
      <c r="C205" s="59" t="s">
        <v>605</v>
      </c>
      <c r="D205" s="60">
        <f>SUM(D199:D204)/COUNTIF(D199:D204,"&gt;0")</f>
        <v>125.47921524719214</v>
      </c>
      <c r="E205" s="60">
        <f t="shared" ref="E205:M205" si="24">SUM(E199:E204)/COUNTIF(E199:E204,"&gt;0")</f>
        <v>128.48537035624202</v>
      </c>
      <c r="F205" s="60">
        <f t="shared" si="24"/>
        <v>436.3935185185187</v>
      </c>
      <c r="G205" s="60">
        <f t="shared" si="24"/>
        <v>497.58796296296322</v>
      </c>
      <c r="H205" s="60">
        <f t="shared" si="24"/>
        <v>295.71238425925947</v>
      </c>
      <c r="I205" s="60">
        <f t="shared" si="24"/>
        <v>310.72873404288936</v>
      </c>
      <c r="J205" s="60">
        <f t="shared" si="24"/>
        <v>1011.0412222222228</v>
      </c>
      <c r="K205" s="60">
        <f t="shared" si="24"/>
        <v>1156.0914444444452</v>
      </c>
      <c r="L205" s="60">
        <f t="shared" si="24"/>
        <v>1879.5074991022313</v>
      </c>
      <c r="M205" s="60">
        <f t="shared" si="24"/>
        <v>2108.2026024965198</v>
      </c>
      <c r="N205" s="44"/>
      <c r="P205" s="19">
        <f>+M205/L205-1</f>
        <v>0.12167820745781932</v>
      </c>
    </row>
    <row r="206" spans="1:16" x14ac:dyDescent="0.2">
      <c r="B206" s="44"/>
      <c r="C206" s="61" t="s">
        <v>606</v>
      </c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44"/>
    </row>
    <row r="207" spans="1:16" x14ac:dyDescent="0.2">
      <c r="B207" s="44"/>
      <c r="C207" s="59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44"/>
    </row>
    <row r="208" spans="1:16" x14ac:dyDescent="0.2">
      <c r="B208" s="44"/>
      <c r="C208" s="59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44"/>
    </row>
    <row r="209" spans="1:16" ht="15.75" x14ac:dyDescent="0.25">
      <c r="B209" s="44"/>
      <c r="C209" s="45" t="str">
        <f>CONCATENATE("Kostnad fördelad per nyttighet i kr/månad och lägenhet inkl moms i ",A212)</f>
        <v>Kostnad fördelad per nyttighet i kr/månad och lägenhet inkl moms i Västra Götalands län</v>
      </c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4"/>
    </row>
    <row r="210" spans="1:16" x14ac:dyDescent="0.2">
      <c r="B210" s="44"/>
      <c r="C210" s="44"/>
      <c r="D210" s="46" t="s">
        <v>1</v>
      </c>
      <c r="E210" s="46"/>
      <c r="F210" s="46" t="s">
        <v>2</v>
      </c>
      <c r="G210" s="46"/>
      <c r="H210" s="46" t="s">
        <v>627</v>
      </c>
      <c r="I210" s="46"/>
      <c r="J210" s="46" t="s">
        <v>4</v>
      </c>
      <c r="K210" s="46"/>
      <c r="L210" s="46" t="s">
        <v>628</v>
      </c>
      <c r="M210" s="46"/>
      <c r="N210" s="44"/>
      <c r="O210" s="47" t="s">
        <v>602</v>
      </c>
    </row>
    <row r="211" spans="1:16" ht="13.5" thickBot="1" x14ac:dyDescent="0.25">
      <c r="A211" t="s">
        <v>7</v>
      </c>
      <c r="B211" s="44"/>
      <c r="C211" s="48" t="s">
        <v>8</v>
      </c>
      <c r="D211" s="49">
        <v>2023</v>
      </c>
      <c r="E211" s="49">
        <v>2024</v>
      </c>
      <c r="F211" s="49">
        <v>2023</v>
      </c>
      <c r="G211" s="49">
        <v>2024</v>
      </c>
      <c r="H211" s="49">
        <v>2023</v>
      </c>
      <c r="I211" s="49">
        <v>2024</v>
      </c>
      <c r="J211" s="49">
        <v>2023</v>
      </c>
      <c r="K211" s="49">
        <v>2024</v>
      </c>
      <c r="L211" s="49">
        <v>2023</v>
      </c>
      <c r="M211" s="49">
        <v>2024</v>
      </c>
      <c r="N211" s="44"/>
      <c r="O211" s="47">
        <v>2024</v>
      </c>
      <c r="P211" t="s">
        <v>603</v>
      </c>
    </row>
    <row r="212" spans="1:16" ht="18.75" customHeight="1" x14ac:dyDescent="0.2">
      <c r="A212" s="14" t="s">
        <v>155</v>
      </c>
      <c r="B212" s="62"/>
      <c r="C212" s="51" t="s">
        <v>200</v>
      </c>
      <c r="D212" s="52">
        <f>VLOOKUP($C212,'Bilaga 2b-24'!$B$5:$N$314,2,FALSE)</f>
        <v>78.0555555555556</v>
      </c>
      <c r="E212" s="52">
        <f>VLOOKUP($C212,'Bilaga 2b-24'!$B$5:$N$314,3,FALSE)</f>
        <v>101.33333206176782</v>
      </c>
      <c r="F212" s="52">
        <f>VLOOKUP($C212,'Bilaga 2b-24'!$B$5:$N$314,4,FALSE)</f>
        <v>334.57777777777795</v>
      </c>
      <c r="G212" s="52">
        <f>VLOOKUP($C212,'Bilaga 2b-24'!$B$5:$N$314,5,FALSE)</f>
        <v>356.71111111111128</v>
      </c>
      <c r="H212" s="52">
        <f>VLOOKUP($C212,'Bilaga 2b-24'!$B$5:$N$314,6,FALSE)</f>
        <v>193.80833333333348</v>
      </c>
      <c r="I212" s="52">
        <f>VLOOKUP($C212,'Bilaga 2b-24'!$B$5:$N$314,7,FALSE)</f>
        <v>203.08611111111122</v>
      </c>
      <c r="J212" s="52">
        <f>VLOOKUP($C212,'Bilaga 2b-24'!$B$5:$N$314,8,FALSE)</f>
        <v>861.7342777777784</v>
      </c>
      <c r="K212" s="52">
        <f>VLOOKUP($C212,'Bilaga 2b-24'!$B$5:$N$314,9,FALSE)</f>
        <v>916.56772222222264</v>
      </c>
      <c r="L212" s="52">
        <f>VLOOKUP($C212,'Bilaga 2b-24'!$B$5:$N$314,12,FALSE)</f>
        <v>1468.1759444444453</v>
      </c>
      <c r="M212" s="52">
        <f>VLOOKUP($C212,'Bilaga 2b-24'!$B$5:$N$314,13,FALSE)</f>
        <v>1577.698276506213</v>
      </c>
      <c r="N212" s="44"/>
      <c r="O212" s="36">
        <f>+M260-M212</f>
        <v>1070.6618901604547</v>
      </c>
      <c r="P212">
        <f>RANK(M212,$M$212:$M$260,1)</f>
        <v>1</v>
      </c>
    </row>
    <row r="213" spans="1:16" x14ac:dyDescent="0.2">
      <c r="B213" s="44"/>
      <c r="C213" s="54" t="s">
        <v>203</v>
      </c>
      <c r="D213" s="55">
        <f>VLOOKUP($C213,'Bilaga 2b-24'!$B$5:$N$314,2,FALSE)</f>
        <v>140.13588588588595</v>
      </c>
      <c r="E213" s="55">
        <f>VLOOKUP($C213,'Bilaga 2b-24'!$B$5:$N$314,3,FALSE)</f>
        <v>139.56111272176119</v>
      </c>
      <c r="F213" s="55">
        <f>VLOOKUP($C213,'Bilaga 2b-24'!$B$5:$N$314,4,FALSE)</f>
        <v>402.22222222222246</v>
      </c>
      <c r="G213" s="55">
        <f>VLOOKUP($C213,'Bilaga 2b-24'!$B$5:$N$314,5,FALSE)</f>
        <v>402.22222222222246</v>
      </c>
      <c r="H213" s="55">
        <f>VLOOKUP($C213,'Bilaga 2b-24'!$B$5:$N$314,6,FALSE)</f>
        <v>208.51666666666677</v>
      </c>
      <c r="I213" s="55">
        <f>VLOOKUP($C213,'Bilaga 2b-24'!$B$5:$N$314,7,FALSE)</f>
        <v>216.45416666666685</v>
      </c>
      <c r="J213" s="55">
        <f>VLOOKUP($C213,'Bilaga 2b-24'!$B$5:$N$314,8,FALSE)</f>
        <v>866.32338888888933</v>
      </c>
      <c r="K213" s="55">
        <f>VLOOKUP($C213,'Bilaga 2b-24'!$B$5:$N$314,9,FALSE)</f>
        <v>928.19061111111159</v>
      </c>
      <c r="L213" s="55">
        <f>VLOOKUP($C213,'Bilaga 2b-24'!$B$5:$N$314,12,FALSE)</f>
        <v>1617.1981636636647</v>
      </c>
      <c r="M213" s="55">
        <f>VLOOKUP($C213,'Bilaga 2b-24'!$B$5:$N$314,13,FALSE)</f>
        <v>1686.4281127217619</v>
      </c>
      <c r="N213" s="44"/>
      <c r="P213">
        <f t="shared" ref="P213:P260" si="25">RANK(M213,$M$212:$M$260,1)</f>
        <v>2</v>
      </c>
    </row>
    <row r="214" spans="1:16" x14ac:dyDescent="0.2">
      <c r="B214" s="44"/>
      <c r="C214" s="54" t="s">
        <v>166</v>
      </c>
      <c r="D214" s="55">
        <f>VLOOKUP($C214,'Bilaga 2b-24'!$B$5:$N$314,2,FALSE)</f>
        <v>118.08341631104794</v>
      </c>
      <c r="E214" s="55">
        <f>VLOOKUP($C214,'Bilaga 2b-24'!$B$5:$N$314,3,FALSE)</f>
        <v>124.74999957614506</v>
      </c>
      <c r="F214" s="55">
        <f>VLOOKUP($C214,'Bilaga 2b-24'!$B$5:$N$314,4,FALSE)</f>
        <v>340.42888888888905</v>
      </c>
      <c r="G214" s="55">
        <f>VLOOKUP($C214,'Bilaga 2b-24'!$B$5:$N$314,5,FALSE)</f>
        <v>390.03333333333353</v>
      </c>
      <c r="H214" s="55">
        <f>VLOOKUP($C214,'Bilaga 2b-24'!$B$5:$N$314,6,FALSE)</f>
        <v>135.33611111111122</v>
      </c>
      <c r="I214" s="55">
        <f>VLOOKUP($C214,'Bilaga 2b-24'!$B$5:$N$314,7,FALSE)</f>
        <v>150.91944444444457</v>
      </c>
      <c r="J214" s="55">
        <f>VLOOKUP($C214,'Bilaga 2b-24'!$B$5:$N$314,8,FALSE)</f>
        <v>952.69088888888928</v>
      </c>
      <c r="K214" s="55">
        <f>VLOOKUP($C214,'Bilaga 2b-24'!$B$5:$N$314,9,FALSE)</f>
        <v>1023.3717777777784</v>
      </c>
      <c r="L214" s="55">
        <f>VLOOKUP($C214,'Bilaga 2b-24'!$B$5:$N$314,12,FALSE)</f>
        <v>1546.5393051999374</v>
      </c>
      <c r="M214" s="55">
        <f>VLOOKUP($C214,'Bilaga 2b-24'!$B$5:$N$314,13,FALSE)</f>
        <v>1689.0745551317013</v>
      </c>
      <c r="N214" s="44"/>
      <c r="P214">
        <f t="shared" si="25"/>
        <v>3</v>
      </c>
    </row>
    <row r="215" spans="1:16" x14ac:dyDescent="0.2">
      <c r="B215" s="44"/>
      <c r="C215" s="54" t="s">
        <v>201</v>
      </c>
      <c r="D215" s="55">
        <f>VLOOKUP($C215,'Bilaga 2b-24'!$B$5:$N$314,2,FALSE)</f>
        <v>78.0555555555556</v>
      </c>
      <c r="E215" s="55">
        <f>VLOOKUP($C215,'Bilaga 2b-24'!$B$5:$N$314,3,FALSE)</f>
        <v>101.33333206176782</v>
      </c>
      <c r="F215" s="55">
        <f>VLOOKUP($C215,'Bilaga 2b-24'!$B$5:$N$314,4,FALSE)</f>
        <v>389.83333333333354</v>
      </c>
      <c r="G215" s="55">
        <f>VLOOKUP($C215,'Bilaga 2b-24'!$B$5:$N$314,5,FALSE)</f>
        <v>448.37222222222243</v>
      </c>
      <c r="H215" s="55">
        <f>VLOOKUP($C215,'Bilaga 2b-24'!$B$5:$N$314,6,FALSE)</f>
        <v>249.56605113636382</v>
      </c>
      <c r="I215" s="55">
        <f>VLOOKUP($C215,'Bilaga 2b-24'!$B$5:$N$314,7,FALSE)</f>
        <v>272.85809659090927</v>
      </c>
      <c r="J215" s="55">
        <f>VLOOKUP($C215,'Bilaga 2b-24'!$B$5:$N$314,8,FALSE)</f>
        <v>813.9775000000003</v>
      </c>
      <c r="K215" s="55">
        <f>VLOOKUP($C215,'Bilaga 2b-24'!$B$5:$N$314,9,FALSE)</f>
        <v>894.80161111111158</v>
      </c>
      <c r="L215" s="55">
        <f>VLOOKUP($C215,'Bilaga 2b-24'!$B$5:$N$314,12,FALSE)</f>
        <v>1531.4324400252533</v>
      </c>
      <c r="M215" s="55">
        <f>VLOOKUP($C215,'Bilaga 2b-24'!$B$5:$N$314,13,FALSE)</f>
        <v>1717.3652619860106</v>
      </c>
      <c r="N215" s="44"/>
      <c r="P215">
        <f t="shared" si="25"/>
        <v>4</v>
      </c>
    </row>
    <row r="216" spans="1:16" x14ac:dyDescent="0.2">
      <c r="B216" s="44"/>
      <c r="C216" s="54" t="s">
        <v>199</v>
      </c>
      <c r="D216" s="55">
        <f>VLOOKUP($C216,'Bilaga 2b-24'!$B$5:$N$314,2,FALSE)</f>
        <v>81.282282282282324</v>
      </c>
      <c r="E216" s="55">
        <f>VLOOKUP($C216,'Bilaga 2b-24'!$B$5:$N$314,3,FALSE)</f>
        <v>89.376661512586722</v>
      </c>
      <c r="F216" s="55">
        <f>VLOOKUP($C216,'Bilaga 2b-24'!$B$5:$N$314,4,FALSE)</f>
        <v>386.63888888888908</v>
      </c>
      <c r="G216" s="55">
        <f>VLOOKUP($C216,'Bilaga 2b-24'!$B$5:$N$314,5,FALSE)</f>
        <v>386.63888888888908</v>
      </c>
      <c r="H216" s="55">
        <f>VLOOKUP($C216,'Bilaga 2b-24'!$B$5:$N$314,6,FALSE)</f>
        <v>169.75625000000011</v>
      </c>
      <c r="I216" s="55">
        <f>VLOOKUP($C216,'Bilaga 2b-24'!$B$5:$N$314,7,FALSE)</f>
        <v>200.42986111111122</v>
      </c>
      <c r="J216" s="55">
        <f>VLOOKUP($C216,'Bilaga 2b-24'!$B$5:$N$314,8,FALSE)</f>
        <v>965.32166666666717</v>
      </c>
      <c r="K216" s="55">
        <f>VLOOKUP($C216,'Bilaga 2b-24'!$B$5:$N$314,9,FALSE)</f>
        <v>1082.8693888888893</v>
      </c>
      <c r="L216" s="55">
        <f>VLOOKUP($C216,'Bilaga 2b-24'!$B$5:$N$314,12,FALSE)</f>
        <v>1602.9990878378387</v>
      </c>
      <c r="M216" s="55">
        <f>VLOOKUP($C216,'Bilaga 2b-24'!$B$5:$N$314,13,FALSE)</f>
        <v>1759.3148004014763</v>
      </c>
      <c r="N216" s="44"/>
      <c r="P216">
        <f t="shared" si="25"/>
        <v>5</v>
      </c>
    </row>
    <row r="217" spans="1:16" x14ac:dyDescent="0.2">
      <c r="B217" s="44"/>
      <c r="C217" s="54" t="s">
        <v>165</v>
      </c>
      <c r="D217" s="55">
        <f>VLOOKUP($C217,'Bilaga 2b-24'!$B$5:$N$314,2,FALSE)</f>
        <v>106.71418918918926</v>
      </c>
      <c r="E217" s="55">
        <f>VLOOKUP($C217,'Bilaga 2b-24'!$B$5:$N$314,3,FALSE)</f>
        <v>94.739444444444473</v>
      </c>
      <c r="F217" s="55">
        <f>VLOOKUP($C217,'Bilaga 2b-24'!$B$5:$N$314,4,FALSE)</f>
        <v>360.53888888888906</v>
      </c>
      <c r="G217" s="55">
        <f>VLOOKUP($C217,'Bilaga 2b-24'!$B$5:$N$314,5,FALSE)</f>
        <v>409.73888888888911</v>
      </c>
      <c r="H217" s="55">
        <f>VLOOKUP($C217,'Bilaga 2b-24'!$B$5:$N$314,6,FALSE)</f>
        <v>230.20572916666677</v>
      </c>
      <c r="I217" s="55">
        <f>VLOOKUP($C217,'Bilaga 2b-24'!$B$5:$N$314,7,FALSE)</f>
        <v>246.7630208333334</v>
      </c>
      <c r="J217" s="55">
        <f>VLOOKUP($C217,'Bilaga 2b-24'!$B$5:$N$314,8,FALSE)</f>
        <v>934.78477777777834</v>
      </c>
      <c r="K217" s="55">
        <f>VLOOKUP($C217,'Bilaga 2b-24'!$B$5:$N$314,9,FALSE)</f>
        <v>1020.1015000000006</v>
      </c>
      <c r="L217" s="55">
        <f>VLOOKUP($C217,'Bilaga 2b-24'!$B$5:$N$314,12,FALSE)</f>
        <v>1632.2435850225236</v>
      </c>
      <c r="M217" s="55">
        <f>VLOOKUP($C217,'Bilaga 2b-24'!$B$5:$N$314,13,FALSE)</f>
        <v>1771.3428541666674</v>
      </c>
      <c r="N217" s="44"/>
      <c r="P217">
        <f t="shared" si="25"/>
        <v>6</v>
      </c>
    </row>
    <row r="218" spans="1:16" x14ac:dyDescent="0.2">
      <c r="B218" s="44"/>
      <c r="C218" s="54" t="s">
        <v>195</v>
      </c>
      <c r="D218" s="55">
        <f>VLOOKUP($C218,'Bilaga 2b-24'!$B$5:$N$314,2,FALSE)</f>
        <v>125.38288288288295</v>
      </c>
      <c r="E218" s="55">
        <f>VLOOKUP($C218,'Bilaga 2b-24'!$B$5:$N$314,3,FALSE)</f>
        <v>120.00000211927619</v>
      </c>
      <c r="F218" s="55">
        <f>VLOOKUP($C218,'Bilaga 2b-24'!$B$5:$N$314,4,FALSE)</f>
        <v>310.25000000000017</v>
      </c>
      <c r="G218" s="55">
        <f>VLOOKUP($C218,'Bilaga 2b-24'!$B$5:$N$314,5,FALSE)</f>
        <v>372.42777777777798</v>
      </c>
      <c r="H218" s="55">
        <f>VLOOKUP($C218,'Bilaga 2b-24'!$B$5:$N$314,6,FALSE)</f>
        <v>299.62777777777791</v>
      </c>
      <c r="I218" s="55">
        <f>VLOOKUP($C218,'Bilaga 2b-24'!$B$5:$N$314,7,FALSE)</f>
        <v>299.62777777777791</v>
      </c>
      <c r="J218" s="55">
        <f>VLOOKUP($C218,'Bilaga 2b-24'!$B$5:$N$314,8,FALSE)</f>
        <v>900.21633333333375</v>
      </c>
      <c r="K218" s="55">
        <f>VLOOKUP($C218,'Bilaga 2b-24'!$B$5:$N$314,9,FALSE)</f>
        <v>987.96666666666715</v>
      </c>
      <c r="L218" s="55">
        <f>VLOOKUP($C218,'Bilaga 2b-24'!$B$5:$N$314,12,FALSE)</f>
        <v>1635.4769939939949</v>
      </c>
      <c r="M218" s="55">
        <f>VLOOKUP($C218,'Bilaga 2b-24'!$B$5:$N$314,13,FALSE)</f>
        <v>1780.0222243414992</v>
      </c>
      <c r="N218" s="44"/>
      <c r="P218">
        <f t="shared" si="25"/>
        <v>7</v>
      </c>
    </row>
    <row r="219" spans="1:16" x14ac:dyDescent="0.2">
      <c r="B219" s="44"/>
      <c r="C219" s="54" t="s">
        <v>194</v>
      </c>
      <c r="D219" s="55">
        <f>VLOOKUP($C219,'Bilaga 2b-24'!$B$5:$N$314,2,FALSE)</f>
        <v>98.722222222222271</v>
      </c>
      <c r="E219" s="55">
        <f>VLOOKUP($C219,'Bilaga 2b-24'!$B$5:$N$314,3,FALSE)</f>
        <v>101.33333206176782</v>
      </c>
      <c r="F219" s="55">
        <f>VLOOKUP($C219,'Bilaga 2b-24'!$B$5:$N$314,4,FALSE)</f>
        <v>354.41111111111127</v>
      </c>
      <c r="G219" s="55">
        <f>VLOOKUP($C219,'Bilaga 2b-24'!$B$5:$N$314,5,FALSE)</f>
        <v>382.88888888888908</v>
      </c>
      <c r="H219" s="55">
        <f>VLOOKUP($C219,'Bilaga 2b-24'!$B$5:$N$314,6,FALSE)</f>
        <v>284.21111111111128</v>
      </c>
      <c r="I219" s="55">
        <f>VLOOKUP($C219,'Bilaga 2b-24'!$B$5:$N$314,7,FALSE)</f>
        <v>289.40555555555574</v>
      </c>
      <c r="J219" s="55">
        <f>VLOOKUP($C219,'Bilaga 2b-24'!$B$5:$N$314,8,FALSE)</f>
        <v>924.95250000000033</v>
      </c>
      <c r="K219" s="55">
        <f>VLOOKUP($C219,'Bilaga 2b-24'!$B$5:$N$314,9,FALSE)</f>
        <v>1009.990444444445</v>
      </c>
      <c r="L219" s="55">
        <f>VLOOKUP($C219,'Bilaga 2b-24'!$B$5:$N$314,12,FALSE)</f>
        <v>1662.2969444444452</v>
      </c>
      <c r="M219" s="55">
        <f>VLOOKUP($C219,'Bilaga 2b-24'!$B$5:$N$314,13,FALSE)</f>
        <v>1783.6182209506576</v>
      </c>
      <c r="N219" s="44"/>
      <c r="P219">
        <f t="shared" si="25"/>
        <v>8</v>
      </c>
    </row>
    <row r="220" spans="1:16" x14ac:dyDescent="0.2">
      <c r="B220" s="44"/>
      <c r="C220" s="54" t="s">
        <v>202</v>
      </c>
      <c r="D220" s="55">
        <f>VLOOKUP($C220,'Bilaga 2b-24'!$B$5:$N$314,2,FALSE)</f>
        <v>78.0555555555556</v>
      </c>
      <c r="E220" s="55">
        <f>VLOOKUP($C220,'Bilaga 2b-24'!$B$5:$N$314,3,FALSE)</f>
        <v>101.33333206176782</v>
      </c>
      <c r="F220" s="55">
        <f>VLOOKUP($C220,'Bilaga 2b-24'!$B$5:$N$314,4,FALSE)</f>
        <v>428.05555555555571</v>
      </c>
      <c r="G220" s="55">
        <f>VLOOKUP($C220,'Bilaga 2b-24'!$B$5:$N$314,5,FALSE)</f>
        <v>466.50000000000023</v>
      </c>
      <c r="H220" s="55">
        <f>VLOOKUP($C220,'Bilaga 2b-24'!$B$5:$N$314,6,FALSE)</f>
        <v>222.91597222222234</v>
      </c>
      <c r="I220" s="55">
        <f>VLOOKUP($C220,'Bilaga 2b-24'!$B$5:$N$314,7,FALSE)</f>
        <v>228.95763888888902</v>
      </c>
      <c r="J220" s="55">
        <f>VLOOKUP($C220,'Bilaga 2b-24'!$B$5:$N$314,8,FALSE)</f>
        <v>912.18233333333376</v>
      </c>
      <c r="K220" s="55">
        <f>VLOOKUP($C220,'Bilaga 2b-24'!$B$5:$N$314,9,FALSE)</f>
        <v>1019.8227222222226</v>
      </c>
      <c r="L220" s="55">
        <f>VLOOKUP($C220,'Bilaga 2b-24'!$B$5:$N$314,12,FALSE)</f>
        <v>1641.2094166666675</v>
      </c>
      <c r="M220" s="55">
        <f>VLOOKUP($C220,'Bilaga 2b-24'!$B$5:$N$314,13,FALSE)</f>
        <v>1816.6136931728797</v>
      </c>
      <c r="N220" s="44"/>
      <c r="P220">
        <f t="shared" si="25"/>
        <v>9</v>
      </c>
    </row>
    <row r="221" spans="1:16" x14ac:dyDescent="0.2">
      <c r="B221" s="44"/>
      <c r="C221" s="54" t="s">
        <v>185</v>
      </c>
      <c r="D221" s="55">
        <f>VLOOKUP($C221,'Bilaga 2b-24'!$B$5:$N$314,2,FALSE)</f>
        <v>82.974703344120854</v>
      </c>
      <c r="E221" s="55">
        <f>VLOOKUP($C221,'Bilaga 2b-24'!$B$5:$N$314,3,FALSE)</f>
        <v>107.57777777777784</v>
      </c>
      <c r="F221" s="55">
        <f>VLOOKUP($C221,'Bilaga 2b-24'!$B$5:$N$314,4,FALSE)</f>
        <v>417.16666666666691</v>
      </c>
      <c r="G221" s="55">
        <f>VLOOKUP($C221,'Bilaga 2b-24'!$B$5:$N$314,5,FALSE)</f>
        <v>496.50555555555576</v>
      </c>
      <c r="H221" s="55">
        <f>VLOOKUP($C221,'Bilaga 2b-24'!$B$5:$N$314,6,FALSE)</f>
        <v>204.17916666666676</v>
      </c>
      <c r="I221" s="55">
        <f>VLOOKUP($C221,'Bilaga 2b-24'!$B$5:$N$314,7,FALSE)</f>
        <v>221.98472222222236</v>
      </c>
      <c r="J221" s="55">
        <f>VLOOKUP($C221,'Bilaga 2b-24'!$B$5:$N$314,8,FALSE)</f>
        <v>919.00166666666735</v>
      </c>
      <c r="K221" s="55">
        <f>VLOOKUP($C221,'Bilaga 2b-24'!$B$5:$N$314,9,FALSE)</f>
        <v>1010.5372777777783</v>
      </c>
      <c r="L221" s="55">
        <f>VLOOKUP($C221,'Bilaga 2b-24'!$B$5:$N$314,12,FALSE)</f>
        <v>1623.3222033441218</v>
      </c>
      <c r="M221" s="55">
        <f>VLOOKUP($C221,'Bilaga 2b-24'!$B$5:$N$314,13,FALSE)</f>
        <v>1836.6053333333341</v>
      </c>
      <c r="N221" s="44"/>
      <c r="P221">
        <f t="shared" si="25"/>
        <v>10</v>
      </c>
    </row>
    <row r="222" spans="1:16" x14ac:dyDescent="0.2">
      <c r="B222" s="44"/>
      <c r="C222" s="54" t="s">
        <v>157</v>
      </c>
      <c r="D222" s="55">
        <f>VLOOKUP($C222,'Bilaga 2b-24'!$B$5:$N$314,2,FALSE)</f>
        <v>81.711936936936979</v>
      </c>
      <c r="E222" s="55">
        <f>VLOOKUP($C222,'Bilaga 2b-24'!$B$5:$N$314,3,FALSE)</f>
        <v>83.236111111111157</v>
      </c>
      <c r="F222" s="55">
        <f>VLOOKUP($C222,'Bilaga 2b-24'!$B$5:$N$314,4,FALSE)</f>
        <v>478.61111111111137</v>
      </c>
      <c r="G222" s="55">
        <f>VLOOKUP($C222,'Bilaga 2b-24'!$B$5:$N$314,5,FALSE)</f>
        <v>488.54444444444471</v>
      </c>
      <c r="H222" s="55">
        <f>VLOOKUP($C222,'Bilaga 2b-24'!$B$5:$N$314,6,FALSE)</f>
        <v>231.82347222222234</v>
      </c>
      <c r="I222" s="55">
        <f>VLOOKUP($C222,'Bilaga 2b-24'!$B$5:$N$314,7,FALSE)</f>
        <v>252.83368055555567</v>
      </c>
      <c r="J222" s="55">
        <f>VLOOKUP($C222,'Bilaga 2b-24'!$B$5:$N$314,8,FALSE)</f>
        <v>929.28427777777824</v>
      </c>
      <c r="K222" s="55">
        <f>VLOOKUP($C222,'Bilaga 2b-24'!$B$5:$N$314,9,FALSE)</f>
        <v>1012.3386111111116</v>
      </c>
      <c r="L222" s="55">
        <f>VLOOKUP($C222,'Bilaga 2b-24'!$B$5:$N$314,12,FALSE)</f>
        <v>1721.4307980480489</v>
      </c>
      <c r="M222" s="55">
        <f>VLOOKUP($C222,'Bilaga 2b-24'!$B$5:$N$314,13,FALSE)</f>
        <v>1836.952847222223</v>
      </c>
      <c r="N222" s="44"/>
      <c r="P222">
        <f t="shared" si="25"/>
        <v>11</v>
      </c>
    </row>
    <row r="223" spans="1:16" x14ac:dyDescent="0.2">
      <c r="B223" s="44"/>
      <c r="C223" s="54" t="s">
        <v>159</v>
      </c>
      <c r="D223" s="55">
        <f>VLOOKUP($C223,'Bilaga 2b-24'!$B$5:$N$314,2,FALSE)</f>
        <v>123.35045045045051</v>
      </c>
      <c r="E223" s="55">
        <f>VLOOKUP($C223,'Bilaga 2b-24'!$B$5:$N$314,3,FALSE)</f>
        <v>138.93889321221229</v>
      </c>
      <c r="F223" s="55">
        <f>VLOOKUP($C223,'Bilaga 2b-24'!$B$5:$N$314,4,FALSE)</f>
        <v>475.58333333333354</v>
      </c>
      <c r="G223" s="55">
        <f>VLOOKUP($C223,'Bilaga 2b-24'!$B$5:$N$314,5,FALSE)</f>
        <v>546.44444444444468</v>
      </c>
      <c r="H223" s="55">
        <f>VLOOKUP($C223,'Bilaga 2b-24'!$B$5:$N$314,6,FALSE)</f>
        <v>274.94722222222236</v>
      </c>
      <c r="I223" s="55">
        <f>VLOOKUP($C223,'Bilaga 2b-24'!$B$5:$N$314,7,FALSE)</f>
        <v>307.51666666666682</v>
      </c>
      <c r="J223" s="55">
        <f>VLOOKUP($C223,'Bilaga 2b-24'!$B$5:$N$314,8,FALSE)</f>
        <v>821.38655555555579</v>
      </c>
      <c r="K223" s="55">
        <f>VLOOKUP($C223,'Bilaga 2b-24'!$B$5:$N$314,9,FALSE)</f>
        <v>858.71061111111158</v>
      </c>
      <c r="L223" s="55">
        <f>VLOOKUP($C223,'Bilaga 2b-24'!$B$5:$N$314,12,FALSE)</f>
        <v>1695.2675615615624</v>
      </c>
      <c r="M223" s="55">
        <f>VLOOKUP($C223,'Bilaga 2b-24'!$B$5:$N$314,13,FALSE)</f>
        <v>1851.6106154344352</v>
      </c>
      <c r="N223" s="44"/>
      <c r="P223">
        <f t="shared" si="25"/>
        <v>12</v>
      </c>
    </row>
    <row r="224" spans="1:16" x14ac:dyDescent="0.2">
      <c r="B224" s="44"/>
      <c r="C224" s="54" t="s">
        <v>192</v>
      </c>
      <c r="D224" s="55">
        <f>VLOOKUP($C224,'Bilaga 2b-24'!$B$5:$N$314,2,FALSE)</f>
        <v>78.0555555555556</v>
      </c>
      <c r="E224" s="55">
        <f>VLOOKUP($C224,'Bilaga 2b-24'!$B$5:$N$314,3,FALSE)</f>
        <v>101.33333206176782</v>
      </c>
      <c r="F224" s="55">
        <f>VLOOKUP($C224,'Bilaga 2b-24'!$B$5:$N$314,4,FALSE)</f>
        <v>388.05555555555571</v>
      </c>
      <c r="G224" s="55">
        <f>VLOOKUP($C224,'Bilaga 2b-24'!$B$5:$N$314,5,FALSE)</f>
        <v>425.75000000000023</v>
      </c>
      <c r="H224" s="55">
        <f>VLOOKUP($C224,'Bilaga 2b-24'!$B$5:$N$314,6,FALSE)</f>
        <v>293.16250000000008</v>
      </c>
      <c r="I224" s="55">
        <f>VLOOKUP($C224,'Bilaga 2b-24'!$B$5:$N$314,7,FALSE)</f>
        <v>301.89861111111128</v>
      </c>
      <c r="J224" s="55">
        <f>VLOOKUP($C224,'Bilaga 2b-24'!$B$5:$N$314,8,FALSE)</f>
        <v>923.91244444444476</v>
      </c>
      <c r="K224" s="55">
        <f>VLOOKUP($C224,'Bilaga 2b-24'!$B$5:$N$314,9,FALSE)</f>
        <v>1062.443555555556</v>
      </c>
      <c r="L224" s="55">
        <f>VLOOKUP($C224,'Bilaga 2b-24'!$B$5:$N$314,12,FALSE)</f>
        <v>1683.1860555555561</v>
      </c>
      <c r="M224" s="55">
        <f>VLOOKUP($C224,'Bilaga 2b-24'!$B$5:$N$314,13,FALSE)</f>
        <v>1891.4254987284351</v>
      </c>
      <c r="N224" s="44"/>
      <c r="P224">
        <f t="shared" si="25"/>
        <v>13</v>
      </c>
    </row>
    <row r="225" spans="2:16" x14ac:dyDescent="0.2">
      <c r="B225" s="44"/>
      <c r="C225" s="54" t="s">
        <v>173</v>
      </c>
      <c r="D225" s="55">
        <f>VLOOKUP($C225,'Bilaga 2b-24'!$B$5:$N$314,2,FALSE)</f>
        <v>110.7555555555556</v>
      </c>
      <c r="E225" s="55">
        <f>VLOOKUP($C225,'Bilaga 2b-24'!$B$5:$N$314,3,FALSE)</f>
        <v>115.44444825914172</v>
      </c>
      <c r="F225" s="55">
        <f>VLOOKUP($C225,'Bilaga 2b-24'!$B$5:$N$314,4,FALSE)</f>
        <v>465.14444444444467</v>
      </c>
      <c r="G225" s="55">
        <f>VLOOKUP($C225,'Bilaga 2b-24'!$B$5:$N$314,5,FALSE)</f>
        <v>502.38888888888914</v>
      </c>
      <c r="H225" s="55">
        <f>VLOOKUP($C225,'Bilaga 2b-24'!$B$5:$N$314,6,FALSE)</f>
        <v>277.97500000000019</v>
      </c>
      <c r="I225" s="55">
        <f>VLOOKUP($C225,'Bilaga 2b-24'!$B$5:$N$314,7,FALSE)</f>
        <v>304.69027777777796</v>
      </c>
      <c r="J225" s="55">
        <f>VLOOKUP($C225,'Bilaga 2b-24'!$B$5:$N$314,8,FALSE)</f>
        <v>1017.6250000000006</v>
      </c>
      <c r="K225" s="55">
        <f>VLOOKUP($C225,'Bilaga 2b-24'!$B$5:$N$314,9,FALSE)</f>
        <v>989.75000000000045</v>
      </c>
      <c r="L225" s="55">
        <f>VLOOKUP($C225,'Bilaga 2b-24'!$B$5:$N$314,12,FALSE)</f>
        <v>1871.5000000000009</v>
      </c>
      <c r="M225" s="55">
        <f>VLOOKUP($C225,'Bilaga 2b-24'!$B$5:$N$314,13,FALSE)</f>
        <v>1912.2736149258096</v>
      </c>
      <c r="N225" s="44"/>
      <c r="P225">
        <f t="shared" si="25"/>
        <v>14</v>
      </c>
    </row>
    <row r="226" spans="2:16" x14ac:dyDescent="0.2">
      <c r="B226" s="44"/>
      <c r="C226" s="54" t="s">
        <v>183</v>
      </c>
      <c r="D226" s="55">
        <f>VLOOKUP($C226,'Bilaga 2b-24'!$B$5:$N$314,2,FALSE)</f>
        <v>94.722222222222271</v>
      </c>
      <c r="E226" s="55">
        <f>VLOOKUP($C226,'Bilaga 2b-24'!$B$5:$N$314,3,FALSE)</f>
        <v>91.361109415690052</v>
      </c>
      <c r="F226" s="55">
        <f>VLOOKUP($C226,'Bilaga 2b-24'!$B$5:$N$314,4,FALSE)</f>
        <v>533.77777777777806</v>
      </c>
      <c r="G226" s="55">
        <f>VLOOKUP($C226,'Bilaga 2b-24'!$B$5:$N$314,5,FALSE)</f>
        <v>568.40555555555591</v>
      </c>
      <c r="H226" s="55">
        <f>VLOOKUP($C226,'Bilaga 2b-24'!$B$5:$N$314,6,FALSE)</f>
        <v>249.45069444444457</v>
      </c>
      <c r="I226" s="55">
        <f>VLOOKUP($C226,'Bilaga 2b-24'!$B$5:$N$314,7,FALSE)</f>
        <v>266.49930555555568</v>
      </c>
      <c r="J226" s="55">
        <f>VLOOKUP($C226,'Bilaga 2b-24'!$B$5:$N$314,8,FALSE)</f>
        <v>995.89072222222251</v>
      </c>
      <c r="K226" s="55">
        <f>VLOOKUP($C226,'Bilaga 2b-24'!$B$5:$N$314,9,FALSE)</f>
        <v>995.88888888888914</v>
      </c>
      <c r="L226" s="55">
        <f>VLOOKUP($C226,'Bilaga 2b-24'!$B$5:$N$314,12,FALSE)</f>
        <v>1873.8414166666673</v>
      </c>
      <c r="M226" s="55">
        <f>VLOOKUP($C226,'Bilaga 2b-24'!$B$5:$N$314,13,FALSE)</f>
        <v>1922.1548594156909</v>
      </c>
      <c r="N226" s="44"/>
      <c r="P226">
        <f t="shared" si="25"/>
        <v>15</v>
      </c>
    </row>
    <row r="227" spans="2:16" x14ac:dyDescent="0.2">
      <c r="B227" s="44"/>
      <c r="C227" s="54" t="s">
        <v>198</v>
      </c>
      <c r="D227" s="55">
        <f>VLOOKUP($C227,'Bilaga 2b-24'!$B$5:$N$314,2,FALSE)</f>
        <v>78.0555555555556</v>
      </c>
      <c r="E227" s="55">
        <f>VLOOKUP($C227,'Bilaga 2b-24'!$B$5:$N$314,3,FALSE)</f>
        <v>101.33333206176782</v>
      </c>
      <c r="F227" s="55">
        <f>VLOOKUP($C227,'Bilaga 2b-24'!$B$5:$N$314,4,FALSE)</f>
        <v>422.51111111111135</v>
      </c>
      <c r="G227" s="55">
        <f>VLOOKUP($C227,'Bilaga 2b-24'!$B$5:$N$314,5,FALSE)</f>
        <v>502.78822222222249</v>
      </c>
      <c r="H227" s="55">
        <f>VLOOKUP($C227,'Bilaga 2b-24'!$B$5:$N$314,6,FALSE)</f>
        <v>242.43680555555568</v>
      </c>
      <c r="I227" s="55">
        <f>VLOOKUP($C227,'Bilaga 2b-24'!$B$5:$N$314,7,FALSE)</f>
        <v>242.43680555555568</v>
      </c>
      <c r="J227" s="55">
        <f>VLOOKUP($C227,'Bilaga 2b-24'!$B$5:$N$314,8,FALSE)</f>
        <v>927.35427777777829</v>
      </c>
      <c r="K227" s="55">
        <f>VLOOKUP($C227,'Bilaga 2b-24'!$B$5:$N$314,9,FALSE)</f>
        <v>1112.8058333333338</v>
      </c>
      <c r="L227" s="55">
        <f>VLOOKUP($C227,'Bilaga 2b-24'!$B$5:$N$314,12,FALSE)</f>
        <v>1670.357750000001</v>
      </c>
      <c r="M227" s="55">
        <f>VLOOKUP($C227,'Bilaga 2b-24'!$B$5:$N$314,13,FALSE)</f>
        <v>1959.3641931728798</v>
      </c>
      <c r="N227" s="44"/>
      <c r="P227">
        <f t="shared" si="25"/>
        <v>16</v>
      </c>
    </row>
    <row r="228" spans="2:16" x14ac:dyDescent="0.2">
      <c r="B228" s="44"/>
      <c r="C228" s="54" t="s">
        <v>197</v>
      </c>
      <c r="D228" s="55">
        <f>VLOOKUP($C228,'Bilaga 2b-24'!$B$5:$N$314,2,FALSE)</f>
        <v>78.0555555555556</v>
      </c>
      <c r="E228" s="55">
        <f>VLOOKUP($C228,'Bilaga 2b-24'!$B$5:$N$314,3,FALSE)</f>
        <v>101.33333206176782</v>
      </c>
      <c r="F228" s="55">
        <f>VLOOKUP($C228,'Bilaga 2b-24'!$B$5:$N$314,4,FALSE)</f>
        <v>424.1666666666668</v>
      </c>
      <c r="G228" s="55">
        <f>VLOOKUP($C228,'Bilaga 2b-24'!$B$5:$N$314,5,FALSE)</f>
        <v>504.75833333333361</v>
      </c>
      <c r="H228" s="55">
        <f>VLOOKUP($C228,'Bilaga 2b-24'!$B$5:$N$314,6,FALSE)</f>
        <v>242.43680555555568</v>
      </c>
      <c r="I228" s="55">
        <f>VLOOKUP($C228,'Bilaga 2b-24'!$B$5:$N$314,7,FALSE)</f>
        <v>242.43680555555568</v>
      </c>
      <c r="J228" s="55">
        <f>VLOOKUP($C228,'Bilaga 2b-24'!$B$5:$N$314,8,FALSE)</f>
        <v>927.35427777777829</v>
      </c>
      <c r="K228" s="55">
        <f>VLOOKUP($C228,'Bilaga 2b-24'!$B$5:$N$314,9,FALSE)</f>
        <v>1112.8058333333338</v>
      </c>
      <c r="L228" s="55">
        <f>VLOOKUP($C228,'Bilaga 2b-24'!$B$5:$N$314,12,FALSE)</f>
        <v>1672.0133055555564</v>
      </c>
      <c r="M228" s="55">
        <f>VLOOKUP($C228,'Bilaga 2b-24'!$B$5:$N$314,13,FALSE)</f>
        <v>1961.3343042839908</v>
      </c>
      <c r="N228" s="44"/>
      <c r="P228">
        <f t="shared" si="25"/>
        <v>17</v>
      </c>
    </row>
    <row r="229" spans="2:16" x14ac:dyDescent="0.2">
      <c r="B229" s="44"/>
      <c r="C229" s="54" t="s">
        <v>187</v>
      </c>
      <c r="D229" s="55">
        <f>VLOOKUP($C229,'Bilaga 2b-24'!$B$5:$N$314,2,FALSE)</f>
        <v>133.78828828828836</v>
      </c>
      <c r="E229" s="55">
        <f>VLOOKUP($C229,'Bilaga 2b-24'!$B$5:$N$314,3,FALSE)</f>
        <v>147.33333587646507</v>
      </c>
      <c r="F229" s="55">
        <f>VLOOKUP($C229,'Bilaga 2b-24'!$B$5:$N$314,4,FALSE)</f>
        <v>471.44444444444463</v>
      </c>
      <c r="G229" s="55">
        <f>VLOOKUP($C229,'Bilaga 2b-24'!$B$5:$N$314,5,FALSE)</f>
        <v>548.05555555555588</v>
      </c>
      <c r="H229" s="55">
        <f>VLOOKUP($C229,'Bilaga 2b-24'!$B$5:$N$314,6,FALSE)</f>
        <v>212.91666666666677</v>
      </c>
      <c r="I229" s="55">
        <f>VLOOKUP($C229,'Bilaga 2b-24'!$B$5:$N$314,7,FALSE)</f>
        <v>216.58055555555563</v>
      </c>
      <c r="J229" s="55">
        <f>VLOOKUP($C229,'Bilaga 2b-24'!$B$5:$N$314,8,FALSE)</f>
        <v>981.65161111111172</v>
      </c>
      <c r="K229" s="55">
        <f>VLOOKUP($C229,'Bilaga 2b-24'!$B$5:$N$314,9,FALSE)</f>
        <v>1060.7065555555562</v>
      </c>
      <c r="L229" s="55">
        <f>VLOOKUP($C229,'Bilaga 2b-24'!$B$5:$N$314,12,FALSE)</f>
        <v>1799.8010105105113</v>
      </c>
      <c r="M229" s="55">
        <f>VLOOKUP($C229,'Bilaga 2b-24'!$B$5:$N$314,13,FALSE)</f>
        <v>1972.6760025431324</v>
      </c>
      <c r="N229" s="44"/>
      <c r="P229">
        <f t="shared" si="25"/>
        <v>18</v>
      </c>
    </row>
    <row r="230" spans="2:16" x14ac:dyDescent="0.2">
      <c r="B230" s="44"/>
      <c r="C230" s="54" t="s">
        <v>169</v>
      </c>
      <c r="D230" s="55">
        <f>VLOOKUP($C230,'Bilaga 2b-24'!$B$5:$N$314,2,FALSE)</f>
        <v>67.879824561403538</v>
      </c>
      <c r="E230" s="55">
        <f>VLOOKUP($C230,'Bilaga 2b-24'!$B$5:$N$314,3,FALSE)</f>
        <v>69.688887066311139</v>
      </c>
      <c r="F230" s="55">
        <f>VLOOKUP($C230,'Bilaga 2b-24'!$B$5:$N$314,4,FALSE)</f>
        <v>518.22222222222251</v>
      </c>
      <c r="G230" s="55">
        <f>VLOOKUP($C230,'Bilaga 2b-24'!$B$5:$N$314,5,FALSE)</f>
        <v>604.72222222222251</v>
      </c>
      <c r="H230" s="55">
        <f>VLOOKUP($C230,'Bilaga 2b-24'!$B$5:$N$314,6,FALSE)</f>
        <v>258.46805555555568</v>
      </c>
      <c r="I230" s="55">
        <f>VLOOKUP($C230,'Bilaga 2b-24'!$B$5:$N$314,7,FALSE)</f>
        <v>258.46805555555568</v>
      </c>
      <c r="J230" s="55">
        <f>VLOOKUP($C230,'Bilaga 2b-24'!$B$5:$N$314,8,FALSE)</f>
        <v>938.83777777777823</v>
      </c>
      <c r="K230" s="55">
        <f>VLOOKUP($C230,'Bilaga 2b-24'!$B$5:$N$314,9,FALSE)</f>
        <v>1051.4318333333338</v>
      </c>
      <c r="L230" s="55">
        <f>VLOOKUP($C230,'Bilaga 2b-24'!$B$5:$N$314,12,FALSE)</f>
        <v>1783.4078801169599</v>
      </c>
      <c r="M230" s="55">
        <f>VLOOKUP($C230,'Bilaga 2b-24'!$B$5:$N$314,13,FALSE)</f>
        <v>1984.3109981774235</v>
      </c>
      <c r="N230" s="44"/>
      <c r="P230">
        <f t="shared" si="25"/>
        <v>19</v>
      </c>
    </row>
    <row r="231" spans="2:16" x14ac:dyDescent="0.2">
      <c r="B231" s="44"/>
      <c r="C231" s="54" t="s">
        <v>184</v>
      </c>
      <c r="D231" s="55">
        <f>VLOOKUP($C231,'Bilaga 2b-24'!$B$5:$N$314,2,FALSE)</f>
        <v>82.135135135135187</v>
      </c>
      <c r="E231" s="55">
        <f>VLOOKUP($C231,'Bilaga 2b-24'!$B$5:$N$314,3,FALSE)</f>
        <v>81.783331765068937</v>
      </c>
      <c r="F231" s="55">
        <f>VLOOKUP($C231,'Bilaga 2b-24'!$B$5:$N$314,4,FALSE)</f>
        <v>380.37777777777796</v>
      </c>
      <c r="G231" s="55">
        <f>VLOOKUP($C231,'Bilaga 2b-24'!$B$5:$N$314,5,FALSE)</f>
        <v>456.43333333333356</v>
      </c>
      <c r="H231" s="55">
        <f>VLOOKUP($C231,'Bilaga 2b-24'!$B$5:$N$314,6,FALSE)</f>
        <v>274.94722222222236</v>
      </c>
      <c r="I231" s="55">
        <f>VLOOKUP($C231,'Bilaga 2b-24'!$B$5:$N$314,7,FALSE)</f>
        <v>307.51666666666682</v>
      </c>
      <c r="J231" s="55">
        <f>VLOOKUP($C231,'Bilaga 2b-24'!$B$5:$N$314,8,FALSE)</f>
        <v>992.67405555555581</v>
      </c>
      <c r="K231" s="55">
        <f>VLOOKUP($C231,'Bilaga 2b-24'!$B$5:$N$314,9,FALSE)</f>
        <v>1161.4632777777786</v>
      </c>
      <c r="L231" s="55">
        <f>VLOOKUP($C231,'Bilaga 2b-24'!$B$5:$N$314,12,FALSE)</f>
        <v>1730.1341906906916</v>
      </c>
      <c r="M231" s="55">
        <f>VLOOKUP($C231,'Bilaga 2b-24'!$B$5:$N$314,13,FALSE)</f>
        <v>2007.1966095428477</v>
      </c>
      <c r="N231" s="44"/>
      <c r="P231">
        <f t="shared" si="25"/>
        <v>20</v>
      </c>
    </row>
    <row r="232" spans="2:16" x14ac:dyDescent="0.2">
      <c r="B232" s="44"/>
      <c r="C232" s="54" t="s">
        <v>616</v>
      </c>
      <c r="D232" s="55">
        <f>VLOOKUP($C232,'Bilaga 2b-24'!$B$5:$N$314,2,FALSE)</f>
        <v>78.0555555555556</v>
      </c>
      <c r="E232" s="55">
        <f>VLOOKUP($C232,'Bilaga 2b-24'!$B$5:$N$314,3,FALSE)</f>
        <v>101.33333206176782</v>
      </c>
      <c r="F232" s="55">
        <f>VLOOKUP($C232,'Bilaga 2b-24'!$B$5:$N$314,4,FALSE)</f>
        <v>463.2222222222224</v>
      </c>
      <c r="G232" s="55">
        <f>VLOOKUP($C232,'Bilaga 2b-24'!$B$5:$N$314,5,FALSE)</f>
        <v>550.78888888888912</v>
      </c>
      <c r="H232" s="55">
        <f>VLOOKUP($C232,'Bilaga 2b-24'!$B$5:$N$314,6,FALSE)</f>
        <v>280.46111111111128</v>
      </c>
      <c r="I232" s="55">
        <f>VLOOKUP($C232,'Bilaga 2b-24'!$B$5:$N$314,7,FALSE)</f>
        <v>232.98194444444459</v>
      </c>
      <c r="J232" s="55">
        <f>VLOOKUP($C232,'Bilaga 2b-24'!$B$5:$N$314,8,FALSE)</f>
        <v>0</v>
      </c>
      <c r="K232" s="55">
        <f>VLOOKUP($C232,'Bilaga 2b-24'!$B$5:$N$314,9,FALSE)</f>
        <v>0</v>
      </c>
      <c r="L232" s="55">
        <f>VLOOKUP($C232,'Bilaga 2b-24'!$B$5:$N$314,12,FALSE)</f>
        <v>1865.4235876762277</v>
      </c>
      <c r="M232" s="55">
        <f>VLOOKUP($C232,'Bilaga 2b-24'!$B$5:$N$314,13,FALSE)</f>
        <v>2087.1228819094881</v>
      </c>
      <c r="N232" s="44"/>
      <c r="P232">
        <f t="shared" si="25"/>
        <v>21</v>
      </c>
    </row>
    <row r="233" spans="2:16" x14ac:dyDescent="0.2">
      <c r="B233" s="44"/>
      <c r="C233" s="54" t="s">
        <v>617</v>
      </c>
      <c r="D233" s="55">
        <f>VLOOKUP($C233,'Bilaga 2b-24'!$B$5:$N$314,2,FALSE)</f>
        <v>187.52777777777791</v>
      </c>
      <c r="E233" s="55">
        <f>VLOOKUP($C233,'Bilaga 2b-24'!$B$5:$N$314,3,FALSE)</f>
        <v>203.00555759006068</v>
      </c>
      <c r="F233" s="55">
        <f>VLOOKUP($C233,'Bilaga 2b-24'!$B$5:$N$314,4,FALSE)</f>
        <v>537.75555555555582</v>
      </c>
      <c r="G233" s="55">
        <f>VLOOKUP($C233,'Bilaga 2b-24'!$B$5:$N$314,5,FALSE)</f>
        <v>572.19444444444468</v>
      </c>
      <c r="H233" s="55">
        <f>VLOOKUP($C233,'Bilaga 2b-24'!$B$5:$N$314,6,FALSE)</f>
        <v>274.94722222222236</v>
      </c>
      <c r="I233" s="55">
        <f>VLOOKUP($C233,'Bilaga 2b-24'!$B$5:$N$314,7,FALSE)</f>
        <v>307.51666666666682</v>
      </c>
      <c r="J233" s="55">
        <f>VLOOKUP($C233,'Bilaga 2b-24'!$B$5:$N$314,8,FALSE)</f>
        <v>896.72138888888946</v>
      </c>
      <c r="K233" s="55">
        <f>VLOOKUP($C233,'Bilaga 2b-24'!$B$5:$N$314,9,FALSE)</f>
        <v>1007.8347222222227</v>
      </c>
      <c r="L233" s="55">
        <f>VLOOKUP($C233,'Bilaga 2b-24'!$B$5:$N$314,12,FALSE)</f>
        <v>1896.9519444444456</v>
      </c>
      <c r="M233" s="55">
        <f>VLOOKUP($C233,'Bilaga 2b-24'!$B$5:$N$314,13,FALSE)</f>
        <v>2090.551390923395</v>
      </c>
      <c r="N233" s="44"/>
      <c r="P233">
        <f t="shared" si="25"/>
        <v>22</v>
      </c>
    </row>
    <row r="234" spans="2:16" x14ac:dyDescent="0.2">
      <c r="B234" s="44"/>
      <c r="C234" s="54" t="s">
        <v>196</v>
      </c>
      <c r="D234" s="55">
        <f>VLOOKUP($C234,'Bilaga 2b-24'!$B$5:$N$314,2,FALSE)</f>
        <v>78.0555555555556</v>
      </c>
      <c r="E234" s="55">
        <f>VLOOKUP($C234,'Bilaga 2b-24'!$B$5:$N$314,3,FALSE)</f>
        <v>101.33333206176782</v>
      </c>
      <c r="F234" s="55">
        <f>VLOOKUP($C234,'Bilaga 2b-24'!$B$5:$N$314,4,FALSE)</f>
        <v>332.50000000000017</v>
      </c>
      <c r="G234" s="55">
        <f>VLOOKUP($C234,'Bilaga 2b-24'!$B$5:$N$314,5,FALSE)</f>
        <v>366.25000000000017</v>
      </c>
      <c r="H234" s="55">
        <f>VLOOKUP($C234,'Bilaga 2b-24'!$B$5:$N$314,6,FALSE)</f>
        <v>221.32569444444459</v>
      </c>
      <c r="I234" s="55">
        <f>VLOOKUP($C234,'Bilaga 2b-24'!$B$5:$N$314,7,FALSE)</f>
        <v>255.89513888888902</v>
      </c>
      <c r="J234" s="55">
        <f>VLOOKUP($C234,'Bilaga 2b-24'!$B$5:$N$314,8,FALSE)</f>
        <v>1015.5338333333339</v>
      </c>
      <c r="K234" s="55">
        <f>VLOOKUP($C234,'Bilaga 2b-24'!$B$5:$N$314,9,FALSE)</f>
        <v>1371.1041666666672</v>
      </c>
      <c r="L234" s="55">
        <f>VLOOKUP($C234,'Bilaga 2b-24'!$B$5:$N$314,12,FALSE)</f>
        <v>1647.4150833333342</v>
      </c>
      <c r="M234" s="55">
        <f>VLOOKUP($C234,'Bilaga 2b-24'!$B$5:$N$314,13,FALSE)</f>
        <v>2094.5826376173245</v>
      </c>
      <c r="N234" s="44"/>
      <c r="P234">
        <f t="shared" si="25"/>
        <v>23</v>
      </c>
    </row>
    <row r="235" spans="2:16" x14ac:dyDescent="0.2">
      <c r="B235" s="44"/>
      <c r="C235" s="54" t="s">
        <v>618</v>
      </c>
      <c r="D235" s="55">
        <f>VLOOKUP($C235,'Bilaga 2b-24'!$B$5:$N$314,2,FALSE)</f>
        <v>64.722222222222257</v>
      </c>
      <c r="E235" s="55">
        <f>VLOOKUP($C235,'Bilaga 2b-24'!$B$5:$N$314,3,FALSE)</f>
        <v>120.00000211927619</v>
      </c>
      <c r="F235" s="55">
        <f>VLOOKUP($C235,'Bilaga 2b-24'!$B$5:$N$314,4,FALSE)</f>
        <v>422.29444444444471</v>
      </c>
      <c r="G235" s="55">
        <f>VLOOKUP($C235,'Bilaga 2b-24'!$B$5:$N$314,5,FALSE)</f>
        <v>492.63888888888914</v>
      </c>
      <c r="H235" s="55">
        <f>VLOOKUP($C235,'Bilaga 2b-24'!$B$5:$N$314,6,FALSE)</f>
        <v>293.19027777777796</v>
      </c>
      <c r="I235" s="55">
        <f>VLOOKUP($C235,'Bilaga 2b-24'!$B$5:$N$314,7,FALSE)</f>
        <v>309.85694444444459</v>
      </c>
      <c r="J235" s="55">
        <f>VLOOKUP($C235,'Bilaga 2b-24'!$B$5:$N$314,8,FALSE)</f>
        <v>0</v>
      </c>
      <c r="K235" s="55">
        <f>VLOOKUP($C235,'Bilaga 2b-24'!$B$5:$N$314,9,FALSE)</f>
        <v>0</v>
      </c>
      <c r="L235" s="55">
        <f>VLOOKUP($C235,'Bilaga 2b-24'!$B$5:$N$314,12,FALSE)</f>
        <v>1823.8916432317828</v>
      </c>
      <c r="M235" s="55">
        <f>VLOOKUP($C235,'Bilaga 2b-24'!$B$5:$N$314,13,FALSE)</f>
        <v>2124.5145519669964</v>
      </c>
      <c r="N235" s="44"/>
      <c r="P235">
        <f t="shared" si="25"/>
        <v>24</v>
      </c>
    </row>
    <row r="236" spans="2:16" x14ac:dyDescent="0.2">
      <c r="B236" s="44"/>
      <c r="C236" s="54" t="s">
        <v>188</v>
      </c>
      <c r="D236" s="55">
        <f>VLOOKUP($C236,'Bilaga 2b-24'!$B$5:$N$314,2,FALSE)</f>
        <v>150.62237237237244</v>
      </c>
      <c r="E236" s="55">
        <f>VLOOKUP($C236,'Bilaga 2b-24'!$B$5:$N$314,3,FALSE)</f>
        <v>185.63334147135456</v>
      </c>
      <c r="F236" s="55">
        <f>VLOOKUP($C236,'Bilaga 2b-24'!$B$5:$N$314,4,FALSE)</f>
        <v>485.9722222222224</v>
      </c>
      <c r="G236" s="55">
        <f>VLOOKUP($C236,'Bilaga 2b-24'!$B$5:$N$314,5,FALSE)</f>
        <v>568.61111111111143</v>
      </c>
      <c r="H236" s="55">
        <f>VLOOKUP($C236,'Bilaga 2b-24'!$B$5:$N$314,6,FALSE)</f>
        <v>268.44375000000019</v>
      </c>
      <c r="I236" s="55">
        <f>VLOOKUP($C236,'Bilaga 2b-24'!$B$5:$N$314,7,FALSE)</f>
        <v>291.71111111111128</v>
      </c>
      <c r="J236" s="55">
        <f>VLOOKUP($C236,'Bilaga 2b-24'!$B$5:$N$314,8,FALSE)</f>
        <v>967.30527777777831</v>
      </c>
      <c r="K236" s="55">
        <f>VLOOKUP($C236,'Bilaga 2b-24'!$B$5:$N$314,9,FALSE)</f>
        <v>1124.3751111111117</v>
      </c>
      <c r="L236" s="55">
        <f>VLOOKUP($C236,'Bilaga 2b-24'!$B$5:$N$314,12,FALSE)</f>
        <v>1872.3436223723731</v>
      </c>
      <c r="M236" s="55">
        <f>VLOOKUP($C236,'Bilaga 2b-24'!$B$5:$N$314,13,FALSE)</f>
        <v>2170.3306748046889</v>
      </c>
      <c r="N236" s="44"/>
      <c r="P236">
        <f t="shared" si="25"/>
        <v>25</v>
      </c>
    </row>
    <row r="237" spans="2:16" x14ac:dyDescent="0.2">
      <c r="B237" s="44"/>
      <c r="C237" s="54" t="s">
        <v>168</v>
      </c>
      <c r="D237" s="55">
        <f>VLOOKUP($C237,'Bilaga 2b-24'!$B$5:$N$314,2,FALSE)</f>
        <v>168.74234234234243</v>
      </c>
      <c r="E237" s="55">
        <f>VLOOKUP($C237,'Bilaga 2b-24'!$B$5:$N$314,3,FALSE)</f>
        <v>149.58332909478062</v>
      </c>
      <c r="F237" s="55">
        <f>VLOOKUP($C237,'Bilaga 2b-24'!$B$5:$N$314,4,FALSE)</f>
        <v>681.34444444444478</v>
      </c>
      <c r="G237" s="55">
        <f>VLOOKUP($C237,'Bilaga 2b-24'!$B$5:$N$314,5,FALSE)</f>
        <v>808.02222222222247</v>
      </c>
      <c r="H237" s="55">
        <f>VLOOKUP($C237,'Bilaga 2b-24'!$B$5:$N$314,6,FALSE)</f>
        <v>245.57569444444459</v>
      </c>
      <c r="I237" s="55">
        <f>VLOOKUP($C237,'Bilaga 2b-24'!$B$5:$N$314,7,FALSE)</f>
        <v>282.27708333333351</v>
      </c>
      <c r="J237" s="55">
        <f>VLOOKUP($C237,'Bilaga 2b-24'!$B$5:$N$314,8,FALSE)</f>
        <v>942.21527777777828</v>
      </c>
      <c r="K237" s="55">
        <f>VLOOKUP($C237,'Bilaga 2b-24'!$B$5:$N$314,9,FALSE)</f>
        <v>942.21527777777828</v>
      </c>
      <c r="L237" s="55">
        <f>VLOOKUP($C237,'Bilaga 2b-24'!$B$5:$N$314,12,FALSE)</f>
        <v>2037.8777590090101</v>
      </c>
      <c r="M237" s="55">
        <f>VLOOKUP($C237,'Bilaga 2b-24'!$B$5:$N$314,13,FALSE)</f>
        <v>2182.0979124281148</v>
      </c>
      <c r="N237" s="44"/>
      <c r="P237">
        <f t="shared" si="25"/>
        <v>26</v>
      </c>
    </row>
    <row r="238" spans="2:16" x14ac:dyDescent="0.2">
      <c r="B238" s="44"/>
      <c r="C238" s="54" t="s">
        <v>178</v>
      </c>
      <c r="D238" s="55">
        <f>VLOOKUP($C238,'Bilaga 2b-24'!$B$5:$N$314,2,FALSE)</f>
        <v>181.99009009009021</v>
      </c>
      <c r="E238" s="55">
        <f>VLOOKUP($C238,'Bilaga 2b-24'!$B$5:$N$314,3,FALSE)</f>
        <v>110.59200000000004</v>
      </c>
      <c r="F238" s="55">
        <f>VLOOKUP($C238,'Bilaga 2b-24'!$B$5:$N$314,4,FALSE)</f>
        <v>555.46111111111134</v>
      </c>
      <c r="G238" s="55">
        <f>VLOOKUP($C238,'Bilaga 2b-24'!$B$5:$N$314,5,FALSE)</f>
        <v>636.38333333333367</v>
      </c>
      <c r="H238" s="55">
        <f>VLOOKUP($C238,'Bilaga 2b-24'!$B$5:$N$314,6,FALSE)</f>
        <v>291.60694444444459</v>
      </c>
      <c r="I238" s="55">
        <f>VLOOKUP($C238,'Bilaga 2b-24'!$B$5:$N$314,7,FALSE)</f>
        <v>286.72500000000008</v>
      </c>
      <c r="J238" s="55">
        <f>VLOOKUP($C238,'Bilaga 2b-24'!$B$5:$N$314,8,FALSE)</f>
        <v>973.94233333333386</v>
      </c>
      <c r="K238" s="55">
        <f>VLOOKUP($C238,'Bilaga 2b-24'!$B$5:$N$314,9,FALSE)</f>
        <v>1153.8290555555561</v>
      </c>
      <c r="L238" s="55">
        <f>VLOOKUP($C238,'Bilaga 2b-24'!$B$5:$N$314,12,FALSE)</f>
        <v>2003.0004789789798</v>
      </c>
      <c r="M238" s="55">
        <f>VLOOKUP($C238,'Bilaga 2b-24'!$B$5:$N$314,13,FALSE)</f>
        <v>2187.5293888888896</v>
      </c>
      <c r="N238" s="44"/>
      <c r="P238">
        <f t="shared" si="25"/>
        <v>27</v>
      </c>
    </row>
    <row r="239" spans="2:16" x14ac:dyDescent="0.2">
      <c r="B239" s="44"/>
      <c r="C239" s="54" t="s">
        <v>204</v>
      </c>
      <c r="D239" s="55">
        <f>VLOOKUP($C239,'Bilaga 2b-24'!$B$5:$N$314,2,FALSE)</f>
        <v>78.0555555555556</v>
      </c>
      <c r="E239" s="55">
        <f>VLOOKUP($C239,'Bilaga 2b-24'!$B$5:$N$314,3,FALSE)</f>
        <v>101.33333206176782</v>
      </c>
      <c r="F239" s="55">
        <f>VLOOKUP($C239,'Bilaga 2b-24'!$B$5:$N$314,4,FALSE)</f>
        <v>408.34861111111132</v>
      </c>
      <c r="G239" s="55">
        <f>VLOOKUP($C239,'Bilaga 2b-24'!$B$5:$N$314,5,FALSE)</f>
        <v>469.32111111111135</v>
      </c>
      <c r="H239" s="55">
        <f>VLOOKUP($C239,'Bilaga 2b-24'!$B$5:$N$314,6,FALSE)</f>
        <v>339.79345659722236</v>
      </c>
      <c r="I239" s="55">
        <f>VLOOKUP($C239,'Bilaga 2b-24'!$B$5:$N$314,7,FALSE)</f>
        <v>350.92861631944464</v>
      </c>
      <c r="J239" s="55">
        <f>VLOOKUP($C239,'Bilaga 2b-24'!$B$5:$N$314,8,FALSE)</f>
        <v>1232.5301666666671</v>
      </c>
      <c r="K239" s="55">
        <f>VLOOKUP($C239,'Bilaga 2b-24'!$B$5:$N$314,9,FALSE)</f>
        <v>1271.6662777777783</v>
      </c>
      <c r="L239" s="55">
        <f>VLOOKUP($C239,'Bilaga 2b-24'!$B$5:$N$314,12,FALSE)</f>
        <v>2058.7277899305564</v>
      </c>
      <c r="M239" s="55">
        <f>VLOOKUP($C239,'Bilaga 2b-24'!$B$5:$N$314,13,FALSE)</f>
        <v>2193.2493372701019</v>
      </c>
      <c r="N239" s="44"/>
      <c r="P239">
        <f t="shared" si="25"/>
        <v>28</v>
      </c>
    </row>
    <row r="240" spans="2:16" x14ac:dyDescent="0.2">
      <c r="B240" s="44"/>
      <c r="C240" s="54" t="s">
        <v>180</v>
      </c>
      <c r="D240" s="55">
        <f>VLOOKUP($C240,'Bilaga 2b-24'!$B$5:$N$314,2,FALSE)</f>
        <v>141.31006006006012</v>
      </c>
      <c r="E240" s="55">
        <f>VLOOKUP($C240,'Bilaga 2b-24'!$B$5:$N$314,3,FALSE)</f>
        <v>165.65972222222231</v>
      </c>
      <c r="F240" s="55">
        <f>VLOOKUP($C240,'Bilaga 2b-24'!$B$5:$N$314,4,FALSE)</f>
        <v>576.41666666666686</v>
      </c>
      <c r="G240" s="55">
        <f>VLOOKUP($C240,'Bilaga 2b-24'!$B$5:$N$314,5,FALSE)</f>
        <v>645.59444444444478</v>
      </c>
      <c r="H240" s="55">
        <f>VLOOKUP($C240,'Bilaga 2b-24'!$B$5:$N$314,6,FALSE)</f>
        <v>274.94722222222236</v>
      </c>
      <c r="I240" s="55">
        <f>VLOOKUP($C240,'Bilaga 2b-24'!$B$5:$N$314,7,FALSE)</f>
        <v>307.51666666666682</v>
      </c>
      <c r="J240" s="55">
        <f>VLOOKUP($C240,'Bilaga 2b-24'!$B$5:$N$314,8,FALSE)</f>
        <v>999.0323333333339</v>
      </c>
      <c r="K240" s="55">
        <f>VLOOKUP($C240,'Bilaga 2b-24'!$B$5:$N$314,9,FALSE)</f>
        <v>1078.9665000000005</v>
      </c>
      <c r="L240" s="55">
        <f>VLOOKUP($C240,'Bilaga 2b-24'!$B$5:$N$314,12,FALSE)</f>
        <v>1991.7062822822834</v>
      </c>
      <c r="M240" s="55">
        <f>VLOOKUP($C240,'Bilaga 2b-24'!$B$5:$N$314,13,FALSE)</f>
        <v>2197.7373333333344</v>
      </c>
      <c r="N240" s="44"/>
      <c r="P240">
        <f t="shared" si="25"/>
        <v>29</v>
      </c>
    </row>
    <row r="241" spans="2:16" x14ac:dyDescent="0.2">
      <c r="B241" s="44"/>
      <c r="C241" s="54" t="s">
        <v>181</v>
      </c>
      <c r="D241" s="55">
        <f>VLOOKUP($C241,'Bilaga 2b-24'!$B$5:$N$314,2,FALSE)</f>
        <v>108.41111111111115</v>
      </c>
      <c r="E241" s="55">
        <f>VLOOKUP($C241,'Bilaga 2b-24'!$B$5:$N$314,3,FALSE)</f>
        <v>123.51666556464284</v>
      </c>
      <c r="F241" s="55">
        <f>VLOOKUP($C241,'Bilaga 2b-24'!$B$5:$N$314,4,FALSE)</f>
        <v>563.05555555555577</v>
      </c>
      <c r="G241" s="55">
        <f>VLOOKUP($C241,'Bilaga 2b-24'!$B$5:$N$314,5,FALSE)</f>
        <v>603.12222222222249</v>
      </c>
      <c r="H241" s="55">
        <f>VLOOKUP($C241,'Bilaga 2b-24'!$B$5:$N$314,6,FALSE)</f>
        <v>274.94722222222236</v>
      </c>
      <c r="I241" s="55">
        <f>VLOOKUP($C241,'Bilaga 2b-24'!$B$5:$N$314,7,FALSE)</f>
        <v>307.51666666666682</v>
      </c>
      <c r="J241" s="55">
        <f>VLOOKUP($C241,'Bilaga 2b-24'!$B$5:$N$314,8,FALSE)</f>
        <v>1044.9234444444448</v>
      </c>
      <c r="K241" s="55">
        <f>VLOOKUP($C241,'Bilaga 2b-24'!$B$5:$N$314,9,FALSE)</f>
        <v>1211.2465555555561</v>
      </c>
      <c r="L241" s="55">
        <f>VLOOKUP($C241,'Bilaga 2b-24'!$B$5:$N$314,12,FALSE)</f>
        <v>1991.3373333333345</v>
      </c>
      <c r="M241" s="55">
        <f>VLOOKUP($C241,'Bilaga 2b-24'!$B$5:$N$314,13,FALSE)</f>
        <v>2245.4021100090881</v>
      </c>
      <c r="N241" s="44"/>
      <c r="P241">
        <f t="shared" si="25"/>
        <v>30</v>
      </c>
    </row>
    <row r="242" spans="2:16" x14ac:dyDescent="0.2">
      <c r="B242" s="44"/>
      <c r="C242" s="54" t="s">
        <v>189</v>
      </c>
      <c r="D242" s="55">
        <f>VLOOKUP($C242,'Bilaga 2b-24'!$B$5:$N$314,2,FALSE)</f>
        <v>145.21996996997004</v>
      </c>
      <c r="E242" s="55">
        <f>VLOOKUP($C242,'Bilaga 2b-24'!$B$5:$N$314,3,FALSE)</f>
        <v>132.60555267334007</v>
      </c>
      <c r="F242" s="55">
        <f>VLOOKUP($C242,'Bilaga 2b-24'!$B$5:$N$314,4,FALSE)</f>
        <v>425.96111111111128</v>
      </c>
      <c r="G242" s="55">
        <f>VLOOKUP($C242,'Bilaga 2b-24'!$B$5:$N$314,5,FALSE)</f>
        <v>478.58888888888913</v>
      </c>
      <c r="H242" s="55">
        <f>VLOOKUP($C242,'Bilaga 2b-24'!$B$5:$N$314,6,FALSE)</f>
        <v>274.94722222222236</v>
      </c>
      <c r="I242" s="55">
        <f>VLOOKUP($C242,'Bilaga 2b-24'!$B$5:$N$314,7,FALSE)</f>
        <v>307.51666666666682</v>
      </c>
      <c r="J242" s="55">
        <f>VLOOKUP($C242,'Bilaga 2b-24'!$B$5:$N$314,8,FALSE)</f>
        <v>1107.262444444445</v>
      </c>
      <c r="K242" s="55">
        <f>VLOOKUP($C242,'Bilaga 2b-24'!$B$5:$N$314,9,FALSE)</f>
        <v>1339.6558888888896</v>
      </c>
      <c r="L242" s="55">
        <f>VLOOKUP($C242,'Bilaga 2b-24'!$B$5:$N$314,12,FALSE)</f>
        <v>1953.3907477477489</v>
      </c>
      <c r="M242" s="55">
        <f>VLOOKUP($C242,'Bilaga 2b-24'!$B$5:$N$314,13,FALSE)</f>
        <v>2258.3669971177856</v>
      </c>
      <c r="N242" s="44"/>
      <c r="P242">
        <f t="shared" si="25"/>
        <v>31</v>
      </c>
    </row>
    <row r="243" spans="2:16" x14ac:dyDescent="0.2">
      <c r="B243" s="44"/>
      <c r="C243" s="54" t="s">
        <v>167</v>
      </c>
      <c r="D243" s="55">
        <f>VLOOKUP($C243,'Bilaga 2b-24'!$B$5:$N$314,2,FALSE)</f>
        <v>111.22100862998927</v>
      </c>
      <c r="E243" s="55">
        <f>VLOOKUP($C243,'Bilaga 2b-24'!$B$5:$N$314,3,FALSE)</f>
        <v>111.05555428399005</v>
      </c>
      <c r="F243" s="55">
        <f>VLOOKUP($C243,'Bilaga 2b-24'!$B$5:$N$314,4,FALSE)</f>
        <v>608.28333333333364</v>
      </c>
      <c r="G243" s="55">
        <f>VLOOKUP($C243,'Bilaga 2b-24'!$B$5:$N$314,5,FALSE)</f>
        <v>673.20555555555586</v>
      </c>
      <c r="H243" s="55">
        <f>VLOOKUP($C243,'Bilaga 2b-24'!$B$5:$N$314,6,FALSE)</f>
        <v>256.76319444444459</v>
      </c>
      <c r="I243" s="55">
        <f>VLOOKUP($C243,'Bilaga 2b-24'!$B$5:$N$314,7,FALSE)</f>
        <v>292.11041666666682</v>
      </c>
      <c r="J243" s="55">
        <f>VLOOKUP($C243,'Bilaga 2b-24'!$B$5:$N$314,8,FALSE)</f>
        <v>1048.7405555555561</v>
      </c>
      <c r="K243" s="55">
        <f>VLOOKUP($C243,'Bilaga 2b-24'!$B$5:$N$314,9,FALSE)</f>
        <v>1184.6125555555561</v>
      </c>
      <c r="L243" s="55">
        <f>VLOOKUP($C243,'Bilaga 2b-24'!$B$5:$N$314,12,FALSE)</f>
        <v>2025.0080919633235</v>
      </c>
      <c r="M243" s="55">
        <f>VLOOKUP($C243,'Bilaga 2b-24'!$B$5:$N$314,13,FALSE)</f>
        <v>2260.9840820617692</v>
      </c>
      <c r="N243" s="44"/>
      <c r="P243">
        <f t="shared" si="25"/>
        <v>32</v>
      </c>
    </row>
    <row r="244" spans="2:16" x14ac:dyDescent="0.2">
      <c r="B244" s="44"/>
      <c r="C244" s="54" t="s">
        <v>619</v>
      </c>
      <c r="D244" s="55">
        <f>VLOOKUP($C244,'Bilaga 2b-24'!$B$5:$N$314,2,FALSE)</f>
        <v>209.91703703703715</v>
      </c>
      <c r="E244" s="55">
        <f>VLOOKUP($C244,'Bilaga 2b-24'!$B$5:$N$314,3,FALSE)</f>
        <v>230.82222408718567</v>
      </c>
      <c r="F244" s="55">
        <f>VLOOKUP($C244,'Bilaga 2b-24'!$B$5:$N$314,4,FALSE)</f>
        <v>557.30555555555577</v>
      </c>
      <c r="G244" s="55">
        <f>VLOOKUP($C244,'Bilaga 2b-24'!$B$5:$N$314,5,FALSE)</f>
        <v>596.30555555555577</v>
      </c>
      <c r="H244" s="55">
        <f>VLOOKUP($C244,'Bilaga 2b-24'!$B$5:$N$314,6,FALSE)</f>
        <v>280.46111111111128</v>
      </c>
      <c r="I244" s="55">
        <f>VLOOKUP($C244,'Bilaga 2b-24'!$B$5:$N$314,7,FALSE)</f>
        <v>232.98194444444459</v>
      </c>
      <c r="J244" s="55">
        <f>VLOOKUP($C244,'Bilaga 2b-24'!$B$5:$N$314,8,FALSE)</f>
        <v>0</v>
      </c>
      <c r="K244" s="55">
        <f>VLOOKUP($C244,'Bilaga 2b-24'!$B$5:$N$314,9,FALSE)</f>
        <v>0</v>
      </c>
      <c r="L244" s="55">
        <f>VLOOKUP($C244,'Bilaga 2b-24'!$B$5:$N$314,12,FALSE)</f>
        <v>2091.3684024910426</v>
      </c>
      <c r="M244" s="55">
        <f>VLOOKUP($C244,'Bilaga 2b-24'!$B$5:$N$314,13,FALSE)</f>
        <v>2262.1284406015725</v>
      </c>
      <c r="N244" s="44"/>
      <c r="P244">
        <f t="shared" si="25"/>
        <v>33</v>
      </c>
    </row>
    <row r="245" spans="2:16" x14ac:dyDescent="0.2">
      <c r="B245" s="44"/>
      <c r="C245" s="54" t="s">
        <v>620</v>
      </c>
      <c r="D245" s="55">
        <f>VLOOKUP($C245,'Bilaga 2b-24'!$B$5:$N$314,2,FALSE)</f>
        <v>131.84595959595967</v>
      </c>
      <c r="E245" s="55">
        <f>VLOOKUP($C245,'Bilaga 2b-24'!$B$5:$N$314,3,FALSE)</f>
        <v>126.60555309719506</v>
      </c>
      <c r="F245" s="55">
        <f>VLOOKUP($C245,'Bilaga 2b-24'!$B$5:$N$314,4,FALSE)</f>
        <v>630.08333333333371</v>
      </c>
      <c r="G245" s="55">
        <f>VLOOKUP($C245,'Bilaga 2b-24'!$B$5:$N$314,5,FALSE)</f>
        <v>706.055555555556</v>
      </c>
      <c r="H245" s="55">
        <f>VLOOKUP($C245,'Bilaga 2b-24'!$B$5:$N$314,6,FALSE)</f>
        <v>280.46111111111128</v>
      </c>
      <c r="I245" s="55">
        <f>VLOOKUP($C245,'Bilaga 2b-24'!$B$5:$N$314,7,FALSE)</f>
        <v>232.98194444444459</v>
      </c>
      <c r="J245" s="55">
        <f>VLOOKUP($C245,'Bilaga 2b-24'!$B$5:$N$314,8,FALSE)</f>
        <v>0</v>
      </c>
      <c r="K245" s="55">
        <f>VLOOKUP($C245,'Bilaga 2b-24'!$B$5:$N$314,9,FALSE)</f>
        <v>0</v>
      </c>
      <c r="L245" s="55">
        <f>VLOOKUP($C245,'Bilaga 2b-24'!$B$5:$N$314,12,FALSE)</f>
        <v>2086.0751028277427</v>
      </c>
      <c r="M245" s="55">
        <f>VLOOKUP($C245,'Bilaga 2b-24'!$B$5:$N$314,13,FALSE)</f>
        <v>2267.6617696115823</v>
      </c>
      <c r="N245" s="44"/>
      <c r="P245">
        <f t="shared" si="25"/>
        <v>34</v>
      </c>
    </row>
    <row r="246" spans="2:16" x14ac:dyDescent="0.2">
      <c r="B246" s="44"/>
      <c r="C246" s="54" t="s">
        <v>174</v>
      </c>
      <c r="D246" s="55">
        <f>VLOOKUP($C246,'Bilaga 2b-24'!$B$5:$N$314,2,FALSE)</f>
        <v>94.426801801801844</v>
      </c>
      <c r="E246" s="55">
        <f>VLOOKUP($C246,'Bilaga 2b-24'!$B$5:$N$314,3,FALSE)</f>
        <v>105.22777777777782</v>
      </c>
      <c r="F246" s="55">
        <f>VLOOKUP($C246,'Bilaga 2b-24'!$B$5:$N$314,4,FALSE)</f>
        <v>428.37222222222243</v>
      </c>
      <c r="G246" s="55">
        <f>VLOOKUP($C246,'Bilaga 2b-24'!$B$5:$N$314,5,FALSE)</f>
        <v>492.63894444444469</v>
      </c>
      <c r="H246" s="55">
        <f>VLOOKUP($C246,'Bilaga 2b-24'!$B$5:$N$314,6,FALSE)</f>
        <v>239.90277777777783</v>
      </c>
      <c r="I246" s="55">
        <f>VLOOKUP($C246,'Bilaga 2b-24'!$B$5:$N$314,7,FALSE)</f>
        <v>246.9152777777779</v>
      </c>
      <c r="J246" s="55">
        <f>VLOOKUP($C246,'Bilaga 2b-24'!$B$5:$N$314,8,FALSE)</f>
        <v>1202.6044444444449</v>
      </c>
      <c r="K246" s="55">
        <f>VLOOKUP($C246,'Bilaga 2b-24'!$B$5:$N$314,9,FALSE)</f>
        <v>1431.6740000000009</v>
      </c>
      <c r="L246" s="55">
        <f>VLOOKUP($C246,'Bilaga 2b-24'!$B$5:$N$314,12,FALSE)</f>
        <v>1965.3062462462469</v>
      </c>
      <c r="M246" s="55">
        <f>VLOOKUP($C246,'Bilaga 2b-24'!$B$5:$N$314,13,FALSE)</f>
        <v>2276.4560000000015</v>
      </c>
      <c r="N246" s="44"/>
      <c r="P246">
        <f t="shared" si="25"/>
        <v>35</v>
      </c>
    </row>
    <row r="247" spans="2:16" x14ac:dyDescent="0.2">
      <c r="B247" s="44"/>
      <c r="C247" s="54" t="s">
        <v>182</v>
      </c>
      <c r="D247" s="55">
        <f>VLOOKUP($C247,'Bilaga 2b-24'!$B$5:$N$314,2,FALSE)</f>
        <v>181.80630630630642</v>
      </c>
      <c r="E247" s="55">
        <f>VLOOKUP($C247,'Bilaga 2b-24'!$B$5:$N$314,3,FALSE)</f>
        <v>158.98333655463341</v>
      </c>
      <c r="F247" s="55">
        <f>VLOOKUP($C247,'Bilaga 2b-24'!$B$5:$N$314,4,FALSE)</f>
        <v>539.72222222222251</v>
      </c>
      <c r="G247" s="55">
        <f>VLOOKUP($C247,'Bilaga 2b-24'!$B$5:$N$314,5,FALSE)</f>
        <v>539.72222222222251</v>
      </c>
      <c r="H247" s="55">
        <f>VLOOKUP($C247,'Bilaga 2b-24'!$B$5:$N$314,6,FALSE)</f>
        <v>274.94722222222236</v>
      </c>
      <c r="I247" s="55">
        <f>VLOOKUP($C247,'Bilaga 2b-24'!$B$5:$N$314,7,FALSE)</f>
        <v>307.51666666666682</v>
      </c>
      <c r="J247" s="55">
        <f>VLOOKUP($C247,'Bilaga 2b-24'!$B$5:$N$314,8,FALSE)</f>
        <v>1219.9851666666673</v>
      </c>
      <c r="K247" s="55">
        <f>VLOOKUP($C247,'Bilaga 2b-24'!$B$5:$N$314,9,FALSE)</f>
        <v>1319.315833333334</v>
      </c>
      <c r="L247" s="55">
        <f>VLOOKUP($C247,'Bilaga 2b-24'!$B$5:$N$314,12,FALSE)</f>
        <v>2216.4609174174188</v>
      </c>
      <c r="M247" s="55">
        <f>VLOOKUP($C247,'Bilaga 2b-24'!$B$5:$N$314,13,FALSE)</f>
        <v>2325.5380587768568</v>
      </c>
      <c r="N247" s="44"/>
      <c r="P247">
        <f t="shared" si="25"/>
        <v>36</v>
      </c>
    </row>
    <row r="248" spans="2:16" x14ac:dyDescent="0.2">
      <c r="B248" s="44"/>
      <c r="C248" s="54" t="s">
        <v>190</v>
      </c>
      <c r="D248" s="55">
        <f>VLOOKUP($C248,'Bilaga 2b-24'!$B$5:$N$314,2,FALSE)</f>
        <v>111.25420875420882</v>
      </c>
      <c r="E248" s="55">
        <f>VLOOKUP($C248,'Bilaga 2b-24'!$B$5:$N$314,3,FALSE)</f>
        <v>120.00000211927619</v>
      </c>
      <c r="F248" s="55">
        <f>VLOOKUP($C248,'Bilaga 2b-24'!$B$5:$N$314,4,FALSE)</f>
        <v>456.65555555555574</v>
      </c>
      <c r="G248" s="55">
        <f>VLOOKUP($C248,'Bilaga 2b-24'!$B$5:$N$314,5,FALSE)</f>
        <v>502.43333333333362</v>
      </c>
      <c r="H248" s="55">
        <f>VLOOKUP($C248,'Bilaga 2b-24'!$B$5:$N$314,6,FALSE)</f>
        <v>291.54097222222236</v>
      </c>
      <c r="I248" s="55">
        <f>VLOOKUP($C248,'Bilaga 2b-24'!$B$5:$N$314,7,FALSE)</f>
        <v>274.35347222222236</v>
      </c>
      <c r="J248" s="55">
        <f>VLOOKUP($C248,'Bilaga 2b-24'!$B$5:$N$314,8,FALSE)</f>
        <v>1201.8431666666672</v>
      </c>
      <c r="K248" s="55">
        <f>VLOOKUP($C248,'Bilaga 2b-24'!$B$5:$N$314,9,FALSE)</f>
        <v>1442.5034444444452</v>
      </c>
      <c r="L248" s="55">
        <f>VLOOKUP($C248,'Bilaga 2b-24'!$B$5:$N$314,12,FALSE)</f>
        <v>2061.2939031986543</v>
      </c>
      <c r="M248" s="55">
        <f>VLOOKUP($C248,'Bilaga 2b-24'!$B$5:$N$314,13,FALSE)</f>
        <v>2339.2902521192773</v>
      </c>
      <c r="N248" s="44"/>
      <c r="P248">
        <f t="shared" si="25"/>
        <v>37</v>
      </c>
    </row>
    <row r="249" spans="2:16" x14ac:dyDescent="0.2">
      <c r="B249" s="44"/>
      <c r="C249" s="54" t="s">
        <v>621</v>
      </c>
      <c r="D249" s="55">
        <f>VLOOKUP($C249,'Bilaga 2b-24'!$B$5:$N$314,2,FALSE)</f>
        <v>91.40540540540546</v>
      </c>
      <c r="E249" s="55">
        <f>VLOOKUP($C249,'Bilaga 2b-24'!$B$5:$N$314,3,FALSE)</f>
        <v>112.83333333333339</v>
      </c>
      <c r="F249" s="55">
        <f>VLOOKUP($C249,'Bilaga 2b-24'!$B$5:$N$314,4,FALSE)</f>
        <v>709.9777777777781</v>
      </c>
      <c r="G249" s="55">
        <f>VLOOKUP($C249,'Bilaga 2b-24'!$B$5:$N$314,5,FALSE)</f>
        <v>802.27777777777817</v>
      </c>
      <c r="H249" s="55">
        <f>VLOOKUP($C249,'Bilaga 2b-24'!$B$5:$N$314,6,FALSE)</f>
        <v>280.46111111111128</v>
      </c>
      <c r="I249" s="55">
        <f>VLOOKUP($C249,'Bilaga 2b-24'!$B$5:$N$314,7,FALSE)</f>
        <v>232.98194444444459</v>
      </c>
      <c r="J249" s="55">
        <f>VLOOKUP($C249,'Bilaga 2b-24'!$B$5:$N$314,8,FALSE)</f>
        <v>0</v>
      </c>
      <c r="K249" s="55">
        <f>VLOOKUP($C249,'Bilaga 2b-24'!$B$5:$N$314,9,FALSE)</f>
        <v>0</v>
      </c>
      <c r="L249" s="55">
        <f>VLOOKUP($C249,'Bilaga 2b-24'!$B$5:$N$314,12,FALSE)</f>
        <v>2125.528993081633</v>
      </c>
      <c r="M249" s="55">
        <f>VLOOKUP($C249,'Bilaga 2b-24'!$B$5:$N$314,13,FALSE)</f>
        <v>2350.1117720699426</v>
      </c>
      <c r="N249" s="44"/>
      <c r="P249">
        <f t="shared" si="25"/>
        <v>38</v>
      </c>
    </row>
    <row r="250" spans="2:16" x14ac:dyDescent="0.2">
      <c r="B250" s="44"/>
      <c r="C250" s="54" t="s">
        <v>622</v>
      </c>
      <c r="D250" s="55">
        <f>VLOOKUP($C250,'Bilaga 2b-24'!$B$5:$N$314,2,FALSE)</f>
        <v>131.64983164983173</v>
      </c>
      <c r="E250" s="55">
        <f>VLOOKUP($C250,'Bilaga 2b-24'!$B$5:$N$314,3,FALSE)</f>
        <v>147.65000000000009</v>
      </c>
      <c r="F250" s="55">
        <f>VLOOKUP($C250,'Bilaga 2b-24'!$B$5:$N$314,4,FALSE)</f>
        <v>680.5833333333336</v>
      </c>
      <c r="G250" s="55">
        <f>VLOOKUP($C250,'Bilaga 2b-24'!$B$5:$N$314,5,FALSE)</f>
        <v>735.00000000000045</v>
      </c>
      <c r="H250" s="55">
        <f>VLOOKUP($C250,'Bilaga 2b-24'!$B$5:$N$314,6,FALSE)</f>
        <v>274.94722222222236</v>
      </c>
      <c r="I250" s="55">
        <f>VLOOKUP($C250,'Bilaga 2b-24'!$B$5:$N$314,7,FALSE)</f>
        <v>307.51666666666682</v>
      </c>
      <c r="J250" s="55">
        <f>VLOOKUP($C250,'Bilaga 2b-24'!$B$5:$N$314,8,FALSE)</f>
        <v>0</v>
      </c>
      <c r="K250" s="55">
        <f>VLOOKUP($C250,'Bilaga 2b-24'!$B$5:$N$314,9,FALSE)</f>
        <v>0</v>
      </c>
      <c r="L250" s="55">
        <f>VLOOKUP($C250,'Bilaga 2b-24'!$B$5:$N$314,12,FALSE)</f>
        <v>2130.8650859927257</v>
      </c>
      <c r="M250" s="55">
        <f>VLOOKUP($C250,'Bilaga 2b-24'!$B$5:$N$314,13,FALSE)</f>
        <v>2392.1853831810536</v>
      </c>
      <c r="N250" s="44"/>
      <c r="P250">
        <f t="shared" si="25"/>
        <v>39</v>
      </c>
    </row>
    <row r="251" spans="2:16" x14ac:dyDescent="0.2">
      <c r="B251" s="44"/>
      <c r="C251" s="54" t="s">
        <v>171</v>
      </c>
      <c r="D251" s="55">
        <f>VLOOKUP($C251,'Bilaga 2b-24'!$B$5:$N$314,2,FALSE)</f>
        <v>156.93693693693703</v>
      </c>
      <c r="E251" s="55">
        <f>VLOOKUP($C251,'Bilaga 2b-24'!$B$5:$N$314,3,FALSE)</f>
        <v>156.86666700575117</v>
      </c>
      <c r="F251" s="55">
        <f>VLOOKUP($C251,'Bilaga 2b-24'!$B$5:$N$314,4,FALSE)</f>
        <v>483.54166666666691</v>
      </c>
      <c r="G251" s="55">
        <f>VLOOKUP($C251,'Bilaga 2b-24'!$B$5:$N$314,5,FALSE)</f>
        <v>522.3000000000003</v>
      </c>
      <c r="H251" s="55">
        <f>VLOOKUP($C251,'Bilaga 2b-24'!$B$5:$N$314,6,FALSE)</f>
        <v>274.94722222222236</v>
      </c>
      <c r="I251" s="55">
        <f>VLOOKUP($C251,'Bilaga 2b-24'!$B$5:$N$314,7,FALSE)</f>
        <v>307.51666666666682</v>
      </c>
      <c r="J251" s="55">
        <f>VLOOKUP($C251,'Bilaga 2b-24'!$B$5:$N$314,8,FALSE)</f>
        <v>1151.4380000000008</v>
      </c>
      <c r="K251" s="55">
        <f>VLOOKUP($C251,'Bilaga 2b-24'!$B$5:$N$314,9,FALSE)</f>
        <v>1439.597722222223</v>
      </c>
      <c r="L251" s="55">
        <f>VLOOKUP($C251,'Bilaga 2b-24'!$B$5:$N$314,12,FALSE)</f>
        <v>2066.863825825827</v>
      </c>
      <c r="M251" s="55">
        <f>VLOOKUP($C251,'Bilaga 2b-24'!$B$5:$N$314,13,FALSE)</f>
        <v>2426.2810558946408</v>
      </c>
      <c r="N251" s="44"/>
      <c r="P251">
        <f t="shared" si="25"/>
        <v>40</v>
      </c>
    </row>
    <row r="252" spans="2:16" x14ac:dyDescent="0.2">
      <c r="B252" s="44"/>
      <c r="C252" s="54" t="s">
        <v>175</v>
      </c>
      <c r="D252" s="55">
        <f>VLOOKUP($C252,'Bilaga 2b-24'!$B$5:$N$314,2,FALSE)</f>
        <v>94.722222222222271</v>
      </c>
      <c r="E252" s="55">
        <f>VLOOKUP($C252,'Bilaga 2b-24'!$B$5:$N$314,3,FALSE)</f>
        <v>125.03333621554896</v>
      </c>
      <c r="F252" s="55">
        <f>VLOOKUP($C252,'Bilaga 2b-24'!$B$5:$N$314,4,FALSE)</f>
        <v>411.33333333333354</v>
      </c>
      <c r="G252" s="55">
        <f>VLOOKUP($C252,'Bilaga 2b-24'!$B$5:$N$314,5,FALSE)</f>
        <v>452.55555555555571</v>
      </c>
      <c r="H252" s="55">
        <f>VLOOKUP($C252,'Bilaga 2b-24'!$B$5:$N$314,6,FALSE)</f>
        <v>274.94722222222236</v>
      </c>
      <c r="I252" s="55">
        <f>VLOOKUP($C252,'Bilaga 2b-24'!$B$5:$N$314,7,FALSE)</f>
        <v>307.51666666666682</v>
      </c>
      <c r="J252" s="55">
        <f>VLOOKUP($C252,'Bilaga 2b-24'!$B$5:$N$314,8,FALSE)</f>
        <v>1190.1666666666672</v>
      </c>
      <c r="K252" s="55">
        <f>VLOOKUP($C252,'Bilaga 2b-24'!$B$5:$N$314,9,FALSE)</f>
        <v>1541.3194444444453</v>
      </c>
      <c r="L252" s="55">
        <f>VLOOKUP($C252,'Bilaga 2b-24'!$B$5:$N$314,12,FALSE)</f>
        <v>1971.1694444444454</v>
      </c>
      <c r="M252" s="55">
        <f>VLOOKUP($C252,'Bilaga 2b-24'!$B$5:$N$314,13,FALSE)</f>
        <v>2426.4250028822166</v>
      </c>
      <c r="N252" s="44"/>
      <c r="P252">
        <f t="shared" si="25"/>
        <v>41</v>
      </c>
    </row>
    <row r="253" spans="2:16" x14ac:dyDescent="0.2">
      <c r="B253" s="44"/>
      <c r="C253" s="54" t="s">
        <v>623</v>
      </c>
      <c r="D253" s="55">
        <f>VLOOKUP($C253,'Bilaga 2b-24'!$B$5:$N$314,2,FALSE)</f>
        <v>114.009945945946</v>
      </c>
      <c r="E253" s="55">
        <f>VLOOKUP($C253,'Bilaga 2b-24'!$B$5:$N$314,3,FALSE)</f>
        <v>195.52200000000008</v>
      </c>
      <c r="F253" s="55">
        <f>VLOOKUP($C253,'Bilaga 2b-24'!$B$5:$N$314,4,FALSE)</f>
        <v>532.29688888888916</v>
      </c>
      <c r="G253" s="55">
        <f>VLOOKUP($C253,'Bilaga 2b-24'!$B$5:$N$314,5,FALSE)</f>
        <v>598.8333333333336</v>
      </c>
      <c r="H253" s="55">
        <f>VLOOKUP($C253,'Bilaga 2b-24'!$B$5:$N$314,6,FALSE)</f>
        <v>274.94722222222236</v>
      </c>
      <c r="I253" s="55">
        <f>VLOOKUP($C253,'Bilaga 2b-24'!$B$5:$N$314,7,FALSE)</f>
        <v>307.51666666666682</v>
      </c>
      <c r="J253" s="55">
        <f>VLOOKUP($C253,'Bilaga 2b-24'!$B$5:$N$314,8,FALSE)</f>
        <v>1349.6111111111118</v>
      </c>
      <c r="K253" s="55">
        <f>VLOOKUP($C253,'Bilaga 2b-24'!$B$5:$N$314,9,FALSE)</f>
        <v>1330.0538888888893</v>
      </c>
      <c r="L253" s="55">
        <f>VLOOKUP($C253,'Bilaga 2b-24'!$B$5:$N$314,12,FALSE)</f>
        <v>2270.8651681681695</v>
      </c>
      <c r="M253" s="55">
        <f>VLOOKUP($C253,'Bilaga 2b-24'!$B$5:$N$314,13,FALSE)</f>
        <v>2431.9258888888899</v>
      </c>
      <c r="N253" s="44"/>
      <c r="P253">
        <f t="shared" si="25"/>
        <v>42</v>
      </c>
    </row>
    <row r="254" spans="2:16" x14ac:dyDescent="0.2">
      <c r="B254" s="44"/>
      <c r="C254" s="54" t="s">
        <v>163</v>
      </c>
      <c r="D254" s="55">
        <f>VLOOKUP($C254,'Bilaga 2b-24'!$B$5:$N$314,2,FALSE)</f>
        <v>128.95286195286201</v>
      </c>
      <c r="E254" s="55">
        <f>VLOOKUP($C254,'Bilaga 2b-24'!$B$5:$N$314,3,FALSE)</f>
        <v>126.68889363606785</v>
      </c>
      <c r="F254" s="55">
        <f>VLOOKUP($C254,'Bilaga 2b-24'!$B$5:$N$314,4,FALSE)</f>
        <v>706.38888888888926</v>
      </c>
      <c r="G254" s="55">
        <f>VLOOKUP($C254,'Bilaga 2b-24'!$B$5:$N$314,5,FALSE)</f>
        <v>840.88888888888948</v>
      </c>
      <c r="H254" s="55">
        <f>VLOOKUP($C254,'Bilaga 2b-24'!$B$5:$N$314,6,FALSE)</f>
        <v>280.46111111111128</v>
      </c>
      <c r="I254" s="55">
        <f>VLOOKUP($C254,'Bilaga 2b-24'!$B$5:$N$314,7,FALSE)</f>
        <v>232.98194444444459</v>
      </c>
      <c r="J254" s="55">
        <f>VLOOKUP($C254,'Bilaga 2b-24'!$B$5:$N$314,8,FALSE)</f>
        <v>1112.7522222222228</v>
      </c>
      <c r="K254" s="55">
        <f>VLOOKUP($C254,'Bilaga 2b-24'!$B$5:$N$314,9,FALSE)</f>
        <v>1246.2010000000007</v>
      </c>
      <c r="L254" s="55">
        <f>VLOOKUP($C254,'Bilaga 2b-24'!$B$5:$N$314,12,FALSE)</f>
        <v>2228.5550841750855</v>
      </c>
      <c r="M254" s="55">
        <f>VLOOKUP($C254,'Bilaga 2b-24'!$B$5:$N$314,13,FALSE)</f>
        <v>2446.7607269694022</v>
      </c>
      <c r="N254" s="44"/>
      <c r="P254">
        <f t="shared" si="25"/>
        <v>43</v>
      </c>
    </row>
    <row r="255" spans="2:16" x14ac:dyDescent="0.2">
      <c r="B255" s="44"/>
      <c r="C255" s="54" t="s">
        <v>164</v>
      </c>
      <c r="D255" s="55">
        <f>VLOOKUP($C255,'Bilaga 2b-24'!$B$5:$N$314,2,FALSE)</f>
        <v>115.90993265993272</v>
      </c>
      <c r="E255" s="55">
        <f>VLOOKUP($C255,'Bilaga 2b-24'!$B$5:$N$314,3,FALSE)</f>
        <v>112.07777659098338</v>
      </c>
      <c r="F255" s="55">
        <f>VLOOKUP($C255,'Bilaga 2b-24'!$B$5:$N$314,4,FALSE)</f>
        <v>667.98333333333369</v>
      </c>
      <c r="G255" s="55">
        <f>VLOOKUP($C255,'Bilaga 2b-24'!$B$5:$N$314,5,FALSE)</f>
        <v>714.76111111111152</v>
      </c>
      <c r="H255" s="55">
        <f>VLOOKUP($C255,'Bilaga 2b-24'!$B$5:$N$314,6,FALSE)</f>
        <v>280.46111111111128</v>
      </c>
      <c r="I255" s="55">
        <f>VLOOKUP($C255,'Bilaga 2b-24'!$B$5:$N$314,7,FALSE)</f>
        <v>232.98194444444459</v>
      </c>
      <c r="J255" s="55">
        <f>VLOOKUP($C255,'Bilaga 2b-24'!$B$5:$N$314,8,FALSE)</f>
        <v>1096.4008333333338</v>
      </c>
      <c r="K255" s="55">
        <f>VLOOKUP($C255,'Bilaga 2b-24'!$B$5:$N$314,9,FALSE)</f>
        <v>1400.0648888888893</v>
      </c>
      <c r="L255" s="55">
        <f>VLOOKUP($C255,'Bilaga 2b-24'!$B$5:$N$314,12,FALSE)</f>
        <v>2160.7552104377114</v>
      </c>
      <c r="M255" s="55">
        <f>VLOOKUP($C255,'Bilaga 2b-24'!$B$5:$N$314,13,FALSE)</f>
        <v>2459.885721035429</v>
      </c>
      <c r="N255" s="44"/>
      <c r="P255">
        <f t="shared" si="25"/>
        <v>44</v>
      </c>
    </row>
    <row r="256" spans="2:16" x14ac:dyDescent="0.2">
      <c r="B256" s="44"/>
      <c r="C256" s="54" t="s">
        <v>161</v>
      </c>
      <c r="D256" s="55">
        <f>VLOOKUP($C256,'Bilaga 2b-24'!$B$5:$N$314,2,FALSE)</f>
        <v>145.36846846846854</v>
      </c>
      <c r="E256" s="55">
        <f>VLOOKUP($C256,'Bilaga 2b-24'!$B$5:$N$314,3,FALSE)</f>
        <v>203.7222120496962</v>
      </c>
      <c r="F256" s="55">
        <f>VLOOKUP($C256,'Bilaga 2b-24'!$B$5:$N$314,4,FALSE)</f>
        <v>529.26866666666695</v>
      </c>
      <c r="G256" s="55">
        <f>VLOOKUP($C256,'Bilaga 2b-24'!$B$5:$N$314,5,FALSE)</f>
        <v>615.75000000000034</v>
      </c>
      <c r="H256" s="55">
        <f>VLOOKUP($C256,'Bilaga 2b-24'!$B$5:$N$314,6,FALSE)</f>
        <v>280.46111111111128</v>
      </c>
      <c r="I256" s="55">
        <f>VLOOKUP($C256,'Bilaga 2b-24'!$B$5:$N$314,7,FALSE)</f>
        <v>232.98194444444459</v>
      </c>
      <c r="J256" s="55">
        <f>VLOOKUP($C256,'Bilaga 2b-24'!$B$5:$N$314,8,FALSE)</f>
        <v>1210.5174444444451</v>
      </c>
      <c r="K256" s="55">
        <f>VLOOKUP($C256,'Bilaga 2b-24'!$B$5:$N$314,9,FALSE)</f>
        <v>1408.6426666666673</v>
      </c>
      <c r="L256" s="55">
        <f>VLOOKUP($C256,'Bilaga 2b-24'!$B$5:$N$314,12,FALSE)</f>
        <v>2165.6156906906922</v>
      </c>
      <c r="M256" s="55">
        <f>VLOOKUP($C256,'Bilaga 2b-24'!$B$5:$N$314,13,FALSE)</f>
        <v>2461.0968231608085</v>
      </c>
      <c r="N256" s="44"/>
      <c r="P256">
        <f t="shared" si="25"/>
        <v>45</v>
      </c>
    </row>
    <row r="257" spans="1:16" x14ac:dyDescent="0.2">
      <c r="B257" s="44"/>
      <c r="C257" s="54" t="s">
        <v>186</v>
      </c>
      <c r="D257" s="55">
        <f>VLOOKUP($C257,'Bilaga 2b-24'!$B$5:$N$314,2,FALSE)</f>
        <v>219.91523297491051</v>
      </c>
      <c r="E257" s="55">
        <f>VLOOKUP($C257,'Bilaga 2b-24'!$B$5:$N$314,3,FALSE)</f>
        <v>222.22222222222231</v>
      </c>
      <c r="F257" s="55">
        <f>VLOOKUP($C257,'Bilaga 2b-24'!$B$5:$N$314,4,FALSE)</f>
        <v>547.22222222222251</v>
      </c>
      <c r="G257" s="55">
        <f>VLOOKUP($C257,'Bilaga 2b-24'!$B$5:$N$314,5,FALSE)</f>
        <v>634.72222222222251</v>
      </c>
      <c r="H257" s="55">
        <f>VLOOKUP($C257,'Bilaga 2b-24'!$B$5:$N$314,6,FALSE)</f>
        <v>263.85694444444459</v>
      </c>
      <c r="I257" s="55">
        <f>VLOOKUP($C257,'Bilaga 2b-24'!$B$5:$N$314,7,FALSE)</f>
        <v>264.22152777777791</v>
      </c>
      <c r="J257" s="55">
        <f>VLOOKUP($C257,'Bilaga 2b-24'!$B$5:$N$314,8,FALSE)</f>
        <v>1064.2877777777785</v>
      </c>
      <c r="K257" s="55">
        <f>VLOOKUP($C257,'Bilaga 2b-24'!$B$5:$N$314,9,FALSE)</f>
        <v>1409.543333333334</v>
      </c>
      <c r="L257" s="55">
        <f>VLOOKUP($C257,'Bilaga 2b-24'!$B$5:$N$314,12,FALSE)</f>
        <v>2095.2821774193558</v>
      </c>
      <c r="M257" s="55">
        <f>VLOOKUP($C257,'Bilaga 2b-24'!$B$5:$N$314,13,FALSE)</f>
        <v>2530.7093055555565</v>
      </c>
      <c r="N257" s="44"/>
      <c r="P257">
        <f t="shared" si="25"/>
        <v>46</v>
      </c>
    </row>
    <row r="258" spans="1:16" x14ac:dyDescent="0.2">
      <c r="B258" s="44"/>
      <c r="C258" s="54" t="s">
        <v>624</v>
      </c>
      <c r="D258" s="55">
        <f>VLOOKUP($C258,'Bilaga 2b-24'!$B$5:$N$314,2,FALSE)</f>
        <v>125.21741741741748</v>
      </c>
      <c r="E258" s="55">
        <f>VLOOKUP($C258,'Bilaga 2b-24'!$B$5:$N$314,3,FALSE)</f>
        <v>139.52777650621229</v>
      </c>
      <c r="F258" s="55">
        <f>VLOOKUP($C258,'Bilaga 2b-24'!$B$5:$N$314,4,FALSE)</f>
        <v>921.82222222222265</v>
      </c>
      <c r="G258" s="55">
        <f>VLOOKUP($C258,'Bilaga 2b-24'!$B$5:$N$314,5,FALSE)</f>
        <v>981.73888888888939</v>
      </c>
      <c r="H258" s="55">
        <f>VLOOKUP($C258,'Bilaga 2b-24'!$B$5:$N$314,6,FALSE)</f>
        <v>280.46111111111128</v>
      </c>
      <c r="I258" s="55">
        <f>VLOOKUP($C258,'Bilaga 2b-24'!$B$5:$N$314,7,FALSE)</f>
        <v>232.98194444444459</v>
      </c>
      <c r="J258" s="55">
        <f>VLOOKUP($C258,'Bilaga 2b-24'!$B$5:$N$314,8,FALSE)</f>
        <v>0</v>
      </c>
      <c r="K258" s="55">
        <f>VLOOKUP($C258,'Bilaga 2b-24'!$B$5:$N$314,9,FALSE)</f>
        <v>0</v>
      </c>
      <c r="L258" s="55">
        <f>VLOOKUP($C258,'Bilaga 2b-24'!$B$5:$N$314,12,FALSE)</f>
        <v>2371.1854495380899</v>
      </c>
      <c r="M258" s="55">
        <f>VLOOKUP($C258,'Bilaga 2b-24'!$B$5:$N$314,13,FALSE)</f>
        <v>2556.2673263539327</v>
      </c>
      <c r="N258" s="44"/>
      <c r="P258">
        <f t="shared" si="25"/>
        <v>47</v>
      </c>
    </row>
    <row r="259" spans="1:16" x14ac:dyDescent="0.2">
      <c r="B259" s="44"/>
      <c r="C259" s="54" t="s">
        <v>156</v>
      </c>
      <c r="D259" s="55">
        <f>VLOOKUP($C259,'Bilaga 2b-24'!$B$5:$N$314,2,FALSE)</f>
        <v>124.20187687687694</v>
      </c>
      <c r="E259" s="55">
        <f>VLOOKUP($C259,'Bilaga 2b-24'!$B$5:$N$314,3,FALSE)</f>
        <v>112.61388990614172</v>
      </c>
      <c r="F259" s="55">
        <f>VLOOKUP($C259,'Bilaga 2b-24'!$B$5:$N$314,4,FALSE)</f>
        <v>574.07777777777812</v>
      </c>
      <c r="G259" s="55">
        <f>VLOOKUP($C259,'Bilaga 2b-24'!$B$5:$N$314,5,FALSE)</f>
        <v>697.73333333333369</v>
      </c>
      <c r="H259" s="55">
        <f>VLOOKUP($C259,'Bilaga 2b-24'!$B$5:$N$314,6,FALSE)</f>
        <v>281.15555555555568</v>
      </c>
      <c r="I259" s="55">
        <f>VLOOKUP($C259,'Bilaga 2b-24'!$B$5:$N$314,7,FALSE)</f>
        <v>281.15555555555568</v>
      </c>
      <c r="J259" s="55">
        <f>VLOOKUP($C259,'Bilaga 2b-24'!$B$5:$N$314,8,FALSE)</f>
        <v>1253.2348850000005</v>
      </c>
      <c r="K259" s="55">
        <f>VLOOKUP($C259,'Bilaga 2b-24'!$B$5:$N$314,9,FALSE)</f>
        <v>1514.4173888888897</v>
      </c>
      <c r="L259" s="55">
        <f>VLOOKUP($C259,'Bilaga 2b-24'!$B$5:$N$314,12,FALSE)</f>
        <v>2232.6700952102115</v>
      </c>
      <c r="M259" s="55">
        <f>VLOOKUP($C259,'Bilaga 2b-24'!$B$5:$N$314,13,FALSE)</f>
        <v>2605.9201676839207</v>
      </c>
      <c r="N259" s="44"/>
      <c r="P259">
        <f t="shared" si="25"/>
        <v>48</v>
      </c>
    </row>
    <row r="260" spans="1:16" ht="13.5" thickBot="1" x14ac:dyDescent="0.25">
      <c r="B260" s="44"/>
      <c r="C260" s="57" t="s">
        <v>176</v>
      </c>
      <c r="D260" s="58">
        <f>VLOOKUP($C260,'Bilaga 2b-24'!$B$5:$N$314,2,FALSE)</f>
        <v>74.90900900900904</v>
      </c>
      <c r="E260" s="58">
        <f>VLOOKUP($C260,'Bilaga 2b-24'!$B$5:$N$314,3,FALSE)</f>
        <v>70.702777777777811</v>
      </c>
      <c r="F260" s="58">
        <f>VLOOKUP($C260,'Bilaga 2b-24'!$B$5:$N$314,4,FALSE)</f>
        <v>729.56111111111147</v>
      </c>
      <c r="G260" s="58">
        <f>VLOOKUP($C260,'Bilaga 2b-24'!$B$5:$N$314,5,FALSE)</f>
        <v>729.56111111111147</v>
      </c>
      <c r="H260" s="58">
        <f>VLOOKUP($C260,'Bilaga 2b-24'!$B$5:$N$314,6,FALSE)</f>
        <v>274.94722222222236</v>
      </c>
      <c r="I260" s="58">
        <f>VLOOKUP($C260,'Bilaga 2b-24'!$B$5:$N$314,7,FALSE)</f>
        <v>307.51666666666682</v>
      </c>
      <c r="J260" s="58">
        <f>VLOOKUP($C260,'Bilaga 2b-24'!$B$5:$N$314,8,FALSE)</f>
        <v>1253.2347777777784</v>
      </c>
      <c r="K260" s="58">
        <f>VLOOKUP($C260,'Bilaga 2b-24'!$B$5:$N$314,9,FALSE)</f>
        <v>1540.5796111111119</v>
      </c>
      <c r="L260" s="58">
        <f>VLOOKUP($C260,'Bilaga 2b-24'!$B$5:$N$314,12,FALSE)</f>
        <v>2332.6521201201208</v>
      </c>
      <c r="M260" s="58">
        <f>VLOOKUP($C260,'Bilaga 2b-24'!$B$5:$N$314,13,FALSE)</f>
        <v>2648.3601666666677</v>
      </c>
      <c r="N260" s="44"/>
      <c r="P260">
        <f t="shared" si="25"/>
        <v>49</v>
      </c>
    </row>
    <row r="261" spans="1:16" ht="18.75" customHeight="1" thickTop="1" x14ac:dyDescent="0.2">
      <c r="B261" s="44"/>
      <c r="C261" s="59" t="s">
        <v>605</v>
      </c>
      <c r="D261" s="60">
        <f>SUM(D212:D260)/COUNTIF(D212:D260,"&gt;0")</f>
        <v>115.55827356854481</v>
      </c>
      <c r="E261" s="60">
        <f t="shared" ref="E261:M261" si="26">SUM(E212:E260)/COUNTIF(E212:E260,"&gt;0")</f>
        <v>126.24236610969672</v>
      </c>
      <c r="F261" s="60">
        <f t="shared" si="26"/>
        <v>498.95569727891171</v>
      </c>
      <c r="G261" s="60">
        <f t="shared" si="26"/>
        <v>556.90467006802737</v>
      </c>
      <c r="H261" s="60">
        <f t="shared" si="26"/>
        <v>260.06130585510743</v>
      </c>
      <c r="I261" s="60">
        <f t="shared" si="26"/>
        <v>267.48033045055143</v>
      </c>
      <c r="J261" s="60">
        <f t="shared" si="26"/>
        <v>1024.7961877380953</v>
      </c>
      <c r="K261" s="60">
        <f t="shared" si="26"/>
        <v>1167.1900965608472</v>
      </c>
      <c r="L261" s="60">
        <f t="shared" si="26"/>
        <v>1902.0698231619801</v>
      </c>
      <c r="M261" s="60">
        <f t="shared" si="26"/>
        <v>2122.7929803253428</v>
      </c>
      <c r="N261" s="44"/>
      <c r="P261" s="19">
        <f>+M261/L261-1</f>
        <v>0.11604366699663782</v>
      </c>
    </row>
    <row r="262" spans="1:16" x14ac:dyDescent="0.2">
      <c r="B262" s="44"/>
      <c r="C262" s="61" t="s">
        <v>606</v>
      </c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44"/>
    </row>
    <row r="263" spans="1:16" x14ac:dyDescent="0.2">
      <c r="B263" s="44"/>
      <c r="C263" s="59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44"/>
    </row>
    <row r="264" spans="1:16" x14ac:dyDescent="0.2">
      <c r="B264" s="44"/>
      <c r="C264" s="59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44"/>
    </row>
    <row r="265" spans="1:16" ht="15.75" x14ac:dyDescent="0.25">
      <c r="B265" s="44"/>
      <c r="C265" s="45" t="str">
        <f>CONCATENATE("Kostnad fördelad per nyttighet i kr/månad och lägenhet inkl moms i ",A268)</f>
        <v>Kostnad fördelad per nyttighet i kr/månad och lägenhet inkl moms i Värmlands län</v>
      </c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4"/>
    </row>
    <row r="266" spans="1:16" x14ac:dyDescent="0.2">
      <c r="B266" s="44"/>
      <c r="C266" s="44"/>
      <c r="D266" s="46" t="s">
        <v>1</v>
      </c>
      <c r="E266" s="46"/>
      <c r="F266" s="46" t="s">
        <v>2</v>
      </c>
      <c r="G266" s="46"/>
      <c r="H266" s="46" t="s">
        <v>627</v>
      </c>
      <c r="I266" s="46"/>
      <c r="J266" s="46" t="s">
        <v>4</v>
      </c>
      <c r="K266" s="46"/>
      <c r="L266" s="46" t="s">
        <v>628</v>
      </c>
      <c r="M266" s="46"/>
      <c r="N266" s="44"/>
      <c r="O266" s="47" t="s">
        <v>602</v>
      </c>
    </row>
    <row r="267" spans="1:16" ht="13.5" thickBot="1" x14ac:dyDescent="0.25">
      <c r="A267" t="s">
        <v>7</v>
      </c>
      <c r="B267" s="44"/>
      <c r="C267" s="48" t="s">
        <v>8</v>
      </c>
      <c r="D267" s="49">
        <v>2023</v>
      </c>
      <c r="E267" s="49">
        <v>2024</v>
      </c>
      <c r="F267" s="49">
        <v>2023</v>
      </c>
      <c r="G267" s="49">
        <v>2024</v>
      </c>
      <c r="H267" s="49">
        <v>2023</v>
      </c>
      <c r="I267" s="49">
        <v>2024</v>
      </c>
      <c r="J267" s="49">
        <v>2023</v>
      </c>
      <c r="K267" s="49">
        <v>2024</v>
      </c>
      <c r="L267" s="49">
        <v>2023</v>
      </c>
      <c r="M267" s="49">
        <v>2024</v>
      </c>
      <c r="N267" s="44"/>
      <c r="O267" s="47">
        <v>2024</v>
      </c>
      <c r="P267" t="s">
        <v>603</v>
      </c>
    </row>
    <row r="268" spans="1:16" ht="18.75" customHeight="1" x14ac:dyDescent="0.2">
      <c r="A268" s="14" t="s">
        <v>205</v>
      </c>
      <c r="B268" s="62"/>
      <c r="C268" s="51" t="s">
        <v>216</v>
      </c>
      <c r="D268" s="52">
        <f>VLOOKUP($C268,'Bilaga 2b-24'!$B$5:$N$314,2,FALSE)</f>
        <v>130.67807807807813</v>
      </c>
      <c r="E268" s="52">
        <f>VLOOKUP($C268,'Bilaga 2b-24'!$B$5:$N$314,3,FALSE)</f>
        <v>119.95555029975061</v>
      </c>
      <c r="F268" s="52">
        <f>VLOOKUP($C268,'Bilaga 2b-24'!$B$5:$N$314,4,FALSE)</f>
        <v>357.17222222222239</v>
      </c>
      <c r="G268" s="52">
        <f>VLOOKUP($C268,'Bilaga 2b-24'!$B$5:$N$314,5,FALSE)</f>
        <v>436.46666666666687</v>
      </c>
      <c r="H268" s="52">
        <f>VLOOKUP($C268,'Bilaga 2b-24'!$B$5:$N$314,6,FALSE)</f>
        <v>255.00806944444457</v>
      </c>
      <c r="I268" s="52">
        <f>VLOOKUP($C268,'Bilaga 2b-24'!$B$5:$N$314,7,FALSE)</f>
        <v>279.77442881944461</v>
      </c>
      <c r="J268" s="52">
        <f>VLOOKUP($C268,'Bilaga 2b-24'!$B$5:$N$314,8,FALSE)</f>
        <v>897.70733333333374</v>
      </c>
      <c r="K268" s="52">
        <f>VLOOKUP($C268,'Bilaga 2b-24'!$B$5:$N$314,9,FALSE)</f>
        <v>972.16244444444499</v>
      </c>
      <c r="L268" s="52">
        <f>VLOOKUP($C268,'Bilaga 2b-24'!$B$5:$N$314,12,FALSE)</f>
        <v>1640.5657030780787</v>
      </c>
      <c r="M268" s="52">
        <f>VLOOKUP($C268,'Bilaga 2b-24'!$B$5:$N$314,13,FALSE)</f>
        <v>1808.3590902303069</v>
      </c>
      <c r="N268" s="44"/>
      <c r="O268" s="36">
        <f>+M283-M268</f>
        <v>560.47101799858979</v>
      </c>
      <c r="P268">
        <f>RANK(M268,$M$268:$M$283,1)</f>
        <v>1</v>
      </c>
    </row>
    <row r="269" spans="1:16" x14ac:dyDescent="0.2">
      <c r="B269" s="44"/>
      <c r="C269" s="54" t="s">
        <v>211</v>
      </c>
      <c r="D269" s="55">
        <f>VLOOKUP($C269,'Bilaga 2b-24'!$B$5:$N$314,2,FALSE)</f>
        <v>98.56006006006011</v>
      </c>
      <c r="E269" s="55">
        <f>VLOOKUP($C269,'Bilaga 2b-24'!$B$5:$N$314,3,FALSE)</f>
        <v>131.05555555555563</v>
      </c>
      <c r="F269" s="55">
        <f>VLOOKUP($C269,'Bilaga 2b-24'!$B$5:$N$314,4,FALSE)</f>
        <v>464.61111111111131</v>
      </c>
      <c r="G269" s="55">
        <f>VLOOKUP($C269,'Bilaga 2b-24'!$B$5:$N$314,5,FALSE)</f>
        <v>494.64444444444467</v>
      </c>
      <c r="H269" s="55">
        <f>VLOOKUP($C269,'Bilaga 2b-24'!$B$5:$N$314,6,FALSE)</f>
        <v>280.46111111111128</v>
      </c>
      <c r="I269" s="55">
        <f>VLOOKUP($C269,'Bilaga 2b-24'!$B$5:$N$314,7,FALSE)</f>
        <v>232.98194444444459</v>
      </c>
      <c r="J269" s="55">
        <f>VLOOKUP($C269,'Bilaga 2b-24'!$B$5:$N$314,8,FALSE)</f>
        <v>956.27777777777828</v>
      </c>
      <c r="K269" s="55">
        <f>VLOOKUP($C269,'Bilaga 2b-24'!$B$5:$N$314,9,FALSE)</f>
        <v>956.27777777777828</v>
      </c>
      <c r="L269" s="55">
        <f>VLOOKUP($C269,'Bilaga 2b-24'!$B$5:$N$314,12,FALSE)</f>
        <v>1799.9100600600611</v>
      </c>
      <c r="M269" s="55">
        <f>VLOOKUP($C269,'Bilaga 2b-24'!$B$5:$N$314,13,FALSE)</f>
        <v>1814.959722222223</v>
      </c>
      <c r="N269" s="44"/>
      <c r="P269">
        <f t="shared" ref="P269:P283" si="27">RANK(M269,$M$268:$M$283,1)</f>
        <v>2</v>
      </c>
    </row>
    <row r="270" spans="1:16" x14ac:dyDescent="0.2">
      <c r="B270" s="44"/>
      <c r="C270" s="54" t="s">
        <v>219</v>
      </c>
      <c r="D270" s="55">
        <f>VLOOKUP($C270,'Bilaga 2b-24'!$B$5:$N$314,2,FALSE)</f>
        <v>126.92942942942949</v>
      </c>
      <c r="E270" s="55">
        <f>VLOOKUP($C270,'Bilaga 2b-24'!$B$5:$N$314,3,FALSE)</f>
        <v>119.05555555555561</v>
      </c>
      <c r="F270" s="55">
        <f>VLOOKUP($C270,'Bilaga 2b-24'!$B$5:$N$314,4,FALSE)</f>
        <v>384.3111111111113</v>
      </c>
      <c r="G270" s="55">
        <f>VLOOKUP($C270,'Bilaga 2b-24'!$B$5:$N$314,5,FALSE)</f>
        <v>403.52666666666687</v>
      </c>
      <c r="H270" s="55">
        <f>VLOOKUP($C270,'Bilaga 2b-24'!$B$5:$N$314,6,FALSE)</f>
        <v>280.46111111111128</v>
      </c>
      <c r="I270" s="55">
        <f>VLOOKUP($C270,'Bilaga 2b-24'!$B$5:$N$314,7,FALSE)</f>
        <v>232.98194444444459</v>
      </c>
      <c r="J270" s="55">
        <f>VLOOKUP($C270,'Bilaga 2b-24'!$B$5:$N$314,8,FALSE)</f>
        <v>1022.1280000000006</v>
      </c>
      <c r="K270" s="55">
        <f>VLOOKUP($C270,'Bilaga 2b-24'!$B$5:$N$314,9,FALSE)</f>
        <v>1137.5527222222229</v>
      </c>
      <c r="L270" s="55">
        <f>VLOOKUP($C270,'Bilaga 2b-24'!$B$5:$N$314,12,FALSE)</f>
        <v>1813.8296516516527</v>
      </c>
      <c r="M270" s="55">
        <f>VLOOKUP($C270,'Bilaga 2b-24'!$B$5:$N$314,13,FALSE)</f>
        <v>1893.1168888888899</v>
      </c>
      <c r="N270" s="44"/>
      <c r="P270">
        <f t="shared" si="27"/>
        <v>3</v>
      </c>
    </row>
    <row r="271" spans="1:16" x14ac:dyDescent="0.2">
      <c r="B271" s="44"/>
      <c r="C271" s="54" t="s">
        <v>220</v>
      </c>
      <c r="D271" s="55">
        <f>VLOOKUP($C271,'Bilaga 2b-24'!$B$5:$N$314,2,FALSE)</f>
        <v>112.58723723723729</v>
      </c>
      <c r="E271" s="55">
        <f>VLOOKUP($C271,'Bilaga 2b-24'!$B$5:$N$314,3,FALSE)</f>
        <v>127.05556021796339</v>
      </c>
      <c r="F271" s="55">
        <f>VLOOKUP($C271,'Bilaga 2b-24'!$B$5:$N$314,4,FALSE)</f>
        <v>422.71111111111128</v>
      </c>
      <c r="G271" s="55">
        <f>VLOOKUP($C271,'Bilaga 2b-24'!$B$5:$N$314,5,FALSE)</f>
        <v>539.8666666666669</v>
      </c>
      <c r="H271" s="55">
        <f>VLOOKUP($C271,'Bilaga 2b-24'!$B$5:$N$314,6,FALSE)</f>
        <v>256.95763888888905</v>
      </c>
      <c r="I271" s="55">
        <f>VLOOKUP($C271,'Bilaga 2b-24'!$B$5:$N$314,7,FALSE)</f>
        <v>264.71458333333345</v>
      </c>
      <c r="J271" s="55">
        <f>VLOOKUP($C271,'Bilaga 2b-24'!$B$5:$N$314,8,FALSE)</f>
        <v>973.44911111111162</v>
      </c>
      <c r="K271" s="55">
        <f>VLOOKUP($C271,'Bilaga 2b-24'!$B$5:$N$314,9,FALSE)</f>
        <v>1026.8243333333339</v>
      </c>
      <c r="L271" s="55">
        <f>VLOOKUP($C271,'Bilaga 2b-24'!$B$5:$N$314,12,FALSE)</f>
        <v>1765.7050983483493</v>
      </c>
      <c r="M271" s="55">
        <f>VLOOKUP($C271,'Bilaga 2b-24'!$B$5:$N$314,13,FALSE)</f>
        <v>1958.4611435512977</v>
      </c>
      <c r="N271" s="44"/>
      <c r="P271">
        <f t="shared" si="27"/>
        <v>4</v>
      </c>
    </row>
    <row r="272" spans="1:16" x14ac:dyDescent="0.2">
      <c r="B272" s="44"/>
      <c r="C272" s="54" t="s">
        <v>206</v>
      </c>
      <c r="D272" s="55">
        <f>VLOOKUP($C272,'Bilaga 2b-24'!$B$5:$N$314,2,FALSE)</f>
        <v>80.548611111111157</v>
      </c>
      <c r="E272" s="55">
        <f>VLOOKUP($C272,'Bilaga 2b-24'!$B$5:$N$314,3,FALSE)</f>
        <v>104.4999970330134</v>
      </c>
      <c r="F272" s="55">
        <f>VLOOKUP($C272,'Bilaga 2b-24'!$B$5:$N$314,4,FALSE)</f>
        <v>585.73888888888916</v>
      </c>
      <c r="G272" s="55">
        <f>VLOOKUP($C272,'Bilaga 2b-24'!$B$5:$N$314,5,FALSE)</f>
        <v>653.09444444444478</v>
      </c>
      <c r="H272" s="55">
        <f>VLOOKUP($C272,'Bilaga 2b-24'!$B$5:$N$314,6,FALSE)</f>
        <v>280.46111111111128</v>
      </c>
      <c r="I272" s="55">
        <f>VLOOKUP($C272,'Bilaga 2b-24'!$B$5:$N$314,7,FALSE)</f>
        <v>232.98194444444459</v>
      </c>
      <c r="J272" s="55">
        <f>VLOOKUP($C272,'Bilaga 2b-24'!$B$5:$N$314,8,FALSE)</f>
        <v>961.60105555555594</v>
      </c>
      <c r="K272" s="55">
        <f>VLOOKUP($C272,'Bilaga 2b-24'!$B$5:$N$314,9,FALSE)</f>
        <v>999.8257777777784</v>
      </c>
      <c r="L272" s="55">
        <f>VLOOKUP($C272,'Bilaga 2b-24'!$B$5:$N$314,12,FALSE)</f>
        <v>1908.3496666666679</v>
      </c>
      <c r="M272" s="55">
        <f>VLOOKUP($C272,'Bilaga 2b-24'!$B$5:$N$314,13,FALSE)</f>
        <v>1990.4021636996811</v>
      </c>
      <c r="N272" s="44"/>
      <c r="P272">
        <f t="shared" si="27"/>
        <v>5</v>
      </c>
    </row>
    <row r="273" spans="2:16" x14ac:dyDescent="0.2">
      <c r="B273" s="44"/>
      <c r="C273" s="54" t="s">
        <v>207</v>
      </c>
      <c r="D273" s="55">
        <f>VLOOKUP($C273,'Bilaga 2b-24'!$B$5:$N$314,2,FALSE)</f>
        <v>100.49099099099105</v>
      </c>
      <c r="E273" s="55">
        <f>VLOOKUP($C273,'Bilaga 2b-24'!$B$5:$N$314,3,FALSE)</f>
        <v>119.91666158040395</v>
      </c>
      <c r="F273" s="55">
        <f>VLOOKUP($C273,'Bilaga 2b-24'!$B$5:$N$314,4,FALSE)</f>
        <v>547.1500000000002</v>
      </c>
      <c r="G273" s="55">
        <f>VLOOKUP($C273,'Bilaga 2b-24'!$B$5:$N$314,5,FALSE)</f>
        <v>582.74444444444475</v>
      </c>
      <c r="H273" s="55">
        <f>VLOOKUP($C273,'Bilaga 2b-24'!$B$5:$N$314,6,FALSE)</f>
        <v>280.46111111111128</v>
      </c>
      <c r="I273" s="55">
        <f>VLOOKUP($C273,'Bilaga 2b-24'!$B$5:$N$314,7,FALSE)</f>
        <v>232.98194444444459</v>
      </c>
      <c r="J273" s="55">
        <f>VLOOKUP($C273,'Bilaga 2b-24'!$B$5:$N$314,8,FALSE)</f>
        <v>1229.4636111111117</v>
      </c>
      <c r="K273" s="55">
        <f>VLOOKUP($C273,'Bilaga 2b-24'!$B$5:$N$314,9,FALSE)</f>
        <v>1229.4636111111117</v>
      </c>
      <c r="L273" s="55">
        <f>VLOOKUP($C273,'Bilaga 2b-24'!$B$5:$N$314,12,FALSE)</f>
        <v>2157.5657132132142</v>
      </c>
      <c r="M273" s="55">
        <f>VLOOKUP($C273,'Bilaga 2b-24'!$B$5:$N$314,13,FALSE)</f>
        <v>2165.1066615804052</v>
      </c>
      <c r="N273" s="44"/>
      <c r="P273">
        <f t="shared" si="27"/>
        <v>6</v>
      </c>
    </row>
    <row r="274" spans="2:16" x14ac:dyDescent="0.2">
      <c r="B274" s="44"/>
      <c r="C274" s="54" t="s">
        <v>217</v>
      </c>
      <c r="D274" s="55">
        <f>VLOOKUP($C274,'Bilaga 2b-24'!$B$5:$N$314,2,FALSE)</f>
        <v>123.30250000000007</v>
      </c>
      <c r="E274" s="55">
        <f>VLOOKUP($C274,'Bilaga 2b-24'!$B$5:$N$314,3,FALSE)</f>
        <v>134.89999771118173</v>
      </c>
      <c r="F274" s="55">
        <f>VLOOKUP($C274,'Bilaga 2b-24'!$B$5:$N$314,4,FALSE)</f>
        <v>364.03888888888906</v>
      </c>
      <c r="G274" s="55">
        <f>VLOOKUP($C274,'Bilaga 2b-24'!$B$5:$N$314,5,FALSE)</f>
        <v>405.50000000000017</v>
      </c>
      <c r="H274" s="55">
        <f>VLOOKUP($C274,'Bilaga 2b-24'!$B$5:$N$314,6,FALSE)</f>
        <v>295.90027777777794</v>
      </c>
      <c r="I274" s="55">
        <f>VLOOKUP($C274,'Bilaga 2b-24'!$B$5:$N$314,7,FALSE)</f>
        <v>311.90449652777789</v>
      </c>
      <c r="J274" s="55">
        <f>VLOOKUP($C274,'Bilaga 2b-24'!$B$5:$N$314,8,FALSE)</f>
        <v>1124.1070555555564</v>
      </c>
      <c r="K274" s="55">
        <f>VLOOKUP($C274,'Bilaga 2b-24'!$B$5:$N$314,9,FALSE)</f>
        <v>1360.2961666666674</v>
      </c>
      <c r="L274" s="55">
        <f>VLOOKUP($C274,'Bilaga 2b-24'!$B$5:$N$314,12,FALSE)</f>
        <v>1907.3487222222232</v>
      </c>
      <c r="M274" s="55">
        <f>VLOOKUP($C274,'Bilaga 2b-24'!$B$5:$N$314,13,FALSE)</f>
        <v>2212.6006609056271</v>
      </c>
      <c r="N274" s="44"/>
      <c r="P274">
        <f t="shared" si="27"/>
        <v>7</v>
      </c>
    </row>
    <row r="275" spans="2:16" x14ac:dyDescent="0.2">
      <c r="B275" s="44"/>
      <c r="C275" s="54" t="s">
        <v>210</v>
      </c>
      <c r="D275" s="55">
        <f>VLOOKUP($C275,'Bilaga 2b-24'!$B$5:$N$314,2,FALSE)</f>
        <v>123.34459459459464</v>
      </c>
      <c r="E275" s="55">
        <f>VLOOKUP($C275,'Bilaga 2b-24'!$B$5:$N$314,3,FALSE)</f>
        <v>118.75000000000006</v>
      </c>
      <c r="F275" s="55">
        <f>VLOOKUP($C275,'Bilaga 2b-24'!$B$5:$N$314,4,FALSE)</f>
        <v>686.38333333333367</v>
      </c>
      <c r="G275" s="55">
        <f>VLOOKUP($C275,'Bilaga 2b-24'!$B$5:$N$314,5,FALSE)</f>
        <v>768.61111111111143</v>
      </c>
      <c r="H275" s="55">
        <f>VLOOKUP($C275,'Bilaga 2b-24'!$B$5:$N$314,6,FALSE)</f>
        <v>280.46111111111128</v>
      </c>
      <c r="I275" s="55">
        <f>VLOOKUP($C275,'Bilaga 2b-24'!$B$5:$N$314,7,FALSE)</f>
        <v>232.98194444444459</v>
      </c>
      <c r="J275" s="55">
        <f>VLOOKUP($C275,'Bilaga 2b-24'!$B$5:$N$314,8,FALSE)</f>
        <v>1045.9098888888893</v>
      </c>
      <c r="K275" s="55">
        <f>VLOOKUP($C275,'Bilaga 2b-24'!$B$5:$N$314,9,FALSE)</f>
        <v>1110.4576666666674</v>
      </c>
      <c r="L275" s="55">
        <f>VLOOKUP($C275,'Bilaga 2b-24'!$B$5:$N$314,12,FALSE)</f>
        <v>2136.0989279279288</v>
      </c>
      <c r="M275" s="55">
        <f>VLOOKUP($C275,'Bilaga 2b-24'!$B$5:$N$314,13,FALSE)</f>
        <v>2230.8007222222232</v>
      </c>
      <c r="N275" s="44"/>
      <c r="P275">
        <f t="shared" si="27"/>
        <v>8</v>
      </c>
    </row>
    <row r="276" spans="2:16" x14ac:dyDescent="0.2">
      <c r="B276" s="44"/>
      <c r="C276" s="54" t="s">
        <v>218</v>
      </c>
      <c r="D276" s="55">
        <f>VLOOKUP($C276,'Bilaga 2b-24'!$B$5:$N$314,2,FALSE)</f>
        <v>97.127946127946188</v>
      </c>
      <c r="E276" s="55">
        <f>VLOOKUP($C276,'Bilaga 2b-24'!$B$5:$N$314,3,FALSE)</f>
        <v>107.19999737209729</v>
      </c>
      <c r="F276" s="55">
        <f>VLOOKUP($C276,'Bilaga 2b-24'!$B$5:$N$314,4,FALSE)</f>
        <v>572.1166666666669</v>
      </c>
      <c r="G276" s="55">
        <f>VLOOKUP($C276,'Bilaga 2b-24'!$B$5:$N$314,5,FALSE)</f>
        <v>572.1166666666669</v>
      </c>
      <c r="H276" s="55">
        <f>VLOOKUP($C276,'Bilaga 2b-24'!$B$5:$N$314,6,FALSE)</f>
        <v>266.83611111111128</v>
      </c>
      <c r="I276" s="55">
        <f>VLOOKUP($C276,'Bilaga 2b-24'!$B$5:$N$314,7,FALSE)</f>
        <v>279.29444444444454</v>
      </c>
      <c r="J276" s="55">
        <f>VLOOKUP($C276,'Bilaga 2b-24'!$B$5:$N$314,8,FALSE)</f>
        <v>1089.2500000000005</v>
      </c>
      <c r="K276" s="55">
        <f>VLOOKUP($C276,'Bilaga 2b-24'!$B$5:$N$314,9,FALSE)</f>
        <v>1276.8888888888894</v>
      </c>
      <c r="L276" s="55">
        <f>VLOOKUP($C276,'Bilaga 2b-24'!$B$5:$N$314,12,FALSE)</f>
        <v>2025.3307239057251</v>
      </c>
      <c r="M276" s="55">
        <f>VLOOKUP($C276,'Bilaga 2b-24'!$B$5:$N$314,13,FALSE)</f>
        <v>2235.4999973720983</v>
      </c>
      <c r="N276" s="44"/>
      <c r="P276">
        <f t="shared" si="27"/>
        <v>9</v>
      </c>
    </row>
    <row r="277" spans="2:16" x14ac:dyDescent="0.2">
      <c r="B277" s="44"/>
      <c r="C277" s="54" t="s">
        <v>215</v>
      </c>
      <c r="D277" s="55">
        <f>VLOOKUP($C277,'Bilaga 2b-24'!$B$5:$N$314,2,FALSE)</f>
        <v>119.12312312312316</v>
      </c>
      <c r="E277" s="55">
        <f>VLOOKUP($C277,'Bilaga 2b-24'!$B$5:$N$314,3,FALSE)</f>
        <v>125.38888719346784</v>
      </c>
      <c r="F277" s="55">
        <f>VLOOKUP($C277,'Bilaga 2b-24'!$B$5:$N$314,4,FALSE)</f>
        <v>526.27222222222247</v>
      </c>
      <c r="G277" s="55">
        <f>VLOOKUP($C277,'Bilaga 2b-24'!$B$5:$N$314,5,FALSE)</f>
        <v>547.36111111111143</v>
      </c>
      <c r="H277" s="55">
        <f>VLOOKUP($C277,'Bilaga 2b-24'!$B$5:$N$314,6,FALSE)</f>
        <v>280.46111111111128</v>
      </c>
      <c r="I277" s="55">
        <f>VLOOKUP($C277,'Bilaga 2b-24'!$B$5:$N$314,7,FALSE)</f>
        <v>232.98194444444459</v>
      </c>
      <c r="J277" s="55">
        <f>VLOOKUP($C277,'Bilaga 2b-24'!$B$5:$N$314,8,FALSE)</f>
        <v>1188.9550555555559</v>
      </c>
      <c r="K277" s="55">
        <f>VLOOKUP($C277,'Bilaga 2b-24'!$B$5:$N$314,9,FALSE)</f>
        <v>1349.037833333334</v>
      </c>
      <c r="L277" s="55">
        <f>VLOOKUP($C277,'Bilaga 2b-24'!$B$5:$N$314,12,FALSE)</f>
        <v>2114.8115120120128</v>
      </c>
      <c r="M277" s="55">
        <f>VLOOKUP($C277,'Bilaga 2b-24'!$B$5:$N$314,13,FALSE)</f>
        <v>2254.769776082358</v>
      </c>
      <c r="N277" s="44"/>
      <c r="P277">
        <f t="shared" si="27"/>
        <v>10</v>
      </c>
    </row>
    <row r="278" spans="2:16" x14ac:dyDescent="0.2">
      <c r="B278" s="44"/>
      <c r="C278" s="54" t="s">
        <v>213</v>
      </c>
      <c r="D278" s="55">
        <f>VLOOKUP($C278,'Bilaga 2b-24'!$B$5:$N$314,2,FALSE)</f>
        <v>70.102102102102137</v>
      </c>
      <c r="E278" s="55">
        <f>VLOOKUP($C278,'Bilaga 2b-24'!$B$5:$N$314,3,FALSE)</f>
        <v>83.905553817748924</v>
      </c>
      <c r="F278" s="55">
        <f>VLOOKUP($C278,'Bilaga 2b-24'!$B$5:$N$314,4,FALSE)</f>
        <v>538.30555555555577</v>
      </c>
      <c r="G278" s="55">
        <f>VLOOKUP($C278,'Bilaga 2b-24'!$B$5:$N$314,5,FALSE)</f>
        <v>584.27777777777806</v>
      </c>
      <c r="H278" s="55">
        <f>VLOOKUP($C278,'Bilaga 2b-24'!$B$5:$N$314,6,FALSE)</f>
        <v>280.46111111111128</v>
      </c>
      <c r="I278" s="55">
        <f>VLOOKUP($C278,'Bilaga 2b-24'!$B$5:$N$314,7,FALSE)</f>
        <v>232.98194444444459</v>
      </c>
      <c r="J278" s="55">
        <f>VLOOKUP($C278,'Bilaga 2b-24'!$B$5:$N$314,8,FALSE)</f>
        <v>1157.1636666666673</v>
      </c>
      <c r="K278" s="55">
        <f>VLOOKUP($C278,'Bilaga 2b-24'!$B$5:$N$314,9,FALSE)</f>
        <v>1376.8941666666676</v>
      </c>
      <c r="L278" s="55">
        <f>VLOOKUP($C278,'Bilaga 2b-24'!$B$5:$N$314,12,FALSE)</f>
        <v>2046.0324354354361</v>
      </c>
      <c r="M278" s="55">
        <f>VLOOKUP($C278,'Bilaga 2b-24'!$B$5:$N$314,13,FALSE)</f>
        <v>2278.0594427066389</v>
      </c>
      <c r="N278" s="44"/>
      <c r="P278">
        <f t="shared" si="27"/>
        <v>11</v>
      </c>
    </row>
    <row r="279" spans="2:16" x14ac:dyDescent="0.2">
      <c r="B279" s="44"/>
      <c r="C279" s="54" t="s">
        <v>212</v>
      </c>
      <c r="D279" s="55">
        <f>VLOOKUP($C279,'Bilaga 2b-24'!$B$5:$N$314,2,FALSE)</f>
        <v>111.12987987987994</v>
      </c>
      <c r="E279" s="55">
        <f>VLOOKUP($C279,'Bilaga 2b-24'!$B$5:$N$314,3,FALSE)</f>
        <v>134.72222222222229</v>
      </c>
      <c r="F279" s="55">
        <f>VLOOKUP($C279,'Bilaga 2b-24'!$B$5:$N$314,4,FALSE)</f>
        <v>598.59444444444478</v>
      </c>
      <c r="G279" s="55">
        <f>VLOOKUP($C279,'Bilaga 2b-24'!$B$5:$N$314,5,FALSE)</f>
        <v>640.18888888888921</v>
      </c>
      <c r="H279" s="55">
        <f>VLOOKUP($C279,'Bilaga 2b-24'!$B$5:$N$314,6,FALSE)</f>
        <v>280.46111111111128</v>
      </c>
      <c r="I279" s="55">
        <f>VLOOKUP($C279,'Bilaga 2b-24'!$B$5:$N$314,7,FALSE)</f>
        <v>232.98194444444459</v>
      </c>
      <c r="J279" s="55">
        <f>VLOOKUP($C279,'Bilaga 2b-24'!$B$5:$N$314,8,FALSE)</f>
        <v>1136.5460216572512</v>
      </c>
      <c r="K279" s="55">
        <f>VLOOKUP($C279,'Bilaga 2b-24'!$B$5:$N$314,9,FALSE)</f>
        <v>1297.3793549905845</v>
      </c>
      <c r="L279" s="55">
        <f>VLOOKUP($C279,'Bilaga 2b-24'!$B$5:$N$314,12,FALSE)</f>
        <v>2126.7314570926869</v>
      </c>
      <c r="M279" s="55">
        <f>VLOOKUP($C279,'Bilaga 2b-24'!$B$5:$N$314,13,FALSE)</f>
        <v>2305.2724105461402</v>
      </c>
      <c r="N279" s="44"/>
      <c r="P279">
        <f t="shared" si="27"/>
        <v>12</v>
      </c>
    </row>
    <row r="280" spans="2:16" x14ac:dyDescent="0.2">
      <c r="B280" s="44"/>
      <c r="C280" s="54" t="s">
        <v>209</v>
      </c>
      <c r="D280" s="55">
        <f>VLOOKUP($C280,'Bilaga 2b-24'!$B$5:$N$314,2,FALSE)</f>
        <v>66.552242898238092</v>
      </c>
      <c r="E280" s="55">
        <f>VLOOKUP($C280,'Bilaga 2b-24'!$B$5:$N$314,3,FALSE)</f>
        <v>79.069444444444485</v>
      </c>
      <c r="F280" s="55">
        <f>VLOOKUP($C280,'Bilaga 2b-24'!$B$5:$N$314,4,FALSE)</f>
        <v>519.87777777777808</v>
      </c>
      <c r="G280" s="55">
        <f>VLOOKUP($C280,'Bilaga 2b-24'!$B$5:$N$314,5,FALSE)</f>
        <v>604.15555555555591</v>
      </c>
      <c r="H280" s="55">
        <f>VLOOKUP($C280,'Bilaga 2b-24'!$B$5:$N$314,6,FALSE)</f>
        <v>280.46111111111128</v>
      </c>
      <c r="I280" s="55">
        <f>VLOOKUP($C280,'Bilaga 2b-24'!$B$5:$N$314,7,FALSE)</f>
        <v>232.98194444444459</v>
      </c>
      <c r="J280" s="55">
        <f>VLOOKUP($C280,'Bilaga 2b-24'!$B$5:$N$314,8,FALSE)</f>
        <v>1149.0271464646469</v>
      </c>
      <c r="K280" s="55">
        <f>VLOOKUP($C280,'Bilaga 2b-24'!$B$5:$N$314,9,FALSE)</f>
        <v>1396.9785353535362</v>
      </c>
      <c r="L280" s="55">
        <f>VLOOKUP($C280,'Bilaga 2b-24'!$B$5:$N$314,12,FALSE)</f>
        <v>2015.9182782517744</v>
      </c>
      <c r="M280" s="55">
        <f>VLOOKUP($C280,'Bilaga 2b-24'!$B$5:$N$314,13,FALSE)</f>
        <v>2313.1854797979813</v>
      </c>
      <c r="N280" s="44"/>
      <c r="P280">
        <f t="shared" si="27"/>
        <v>13</v>
      </c>
    </row>
    <row r="281" spans="2:16" x14ac:dyDescent="0.2">
      <c r="B281" s="44"/>
      <c r="C281" s="54" t="s">
        <v>214</v>
      </c>
      <c r="D281" s="55">
        <f>VLOOKUP($C281,'Bilaga 2b-24'!$B$5:$N$314,2,FALSE)</f>
        <v>130.50555555555562</v>
      </c>
      <c r="E281" s="55">
        <f>VLOOKUP($C281,'Bilaga 2b-24'!$B$5:$N$314,3,FALSE)</f>
        <v>117.29722222222227</v>
      </c>
      <c r="F281" s="55">
        <f>VLOOKUP($C281,'Bilaga 2b-24'!$B$5:$N$314,4,FALSE)</f>
        <v>612.20000000000027</v>
      </c>
      <c r="G281" s="55">
        <f>VLOOKUP($C281,'Bilaga 2b-24'!$B$5:$N$314,5,FALSE)</f>
        <v>642.80555555555588</v>
      </c>
      <c r="H281" s="55">
        <f>VLOOKUP($C281,'Bilaga 2b-24'!$B$5:$N$314,6,FALSE)</f>
        <v>274.94722222222236</v>
      </c>
      <c r="I281" s="55">
        <f>VLOOKUP($C281,'Bilaga 2b-24'!$B$5:$N$314,7,FALSE)</f>
        <v>307.51666666666682</v>
      </c>
      <c r="J281" s="55">
        <f>VLOOKUP($C281,'Bilaga 2b-24'!$B$5:$N$314,8,FALSE)</f>
        <v>1092.8625000000004</v>
      </c>
      <c r="K281" s="55">
        <f>VLOOKUP($C281,'Bilaga 2b-24'!$B$5:$N$314,9,FALSE)</f>
        <v>1260.1291666666673</v>
      </c>
      <c r="L281" s="55">
        <f>VLOOKUP($C281,'Bilaga 2b-24'!$B$5:$N$314,12,FALSE)</f>
        <v>2110.5152777777789</v>
      </c>
      <c r="M281" s="55">
        <f>VLOOKUP($C281,'Bilaga 2b-24'!$B$5:$N$314,13,FALSE)</f>
        <v>2327.748611111112</v>
      </c>
      <c r="N281" s="44"/>
      <c r="P281">
        <f t="shared" si="27"/>
        <v>14</v>
      </c>
    </row>
    <row r="282" spans="2:16" x14ac:dyDescent="0.2">
      <c r="B282" s="44"/>
      <c r="C282" s="54" t="s">
        <v>208</v>
      </c>
      <c r="D282" s="55">
        <f>VLOOKUP($C282,'Bilaga 2b-24'!$B$5:$N$314,2,FALSE)</f>
        <v>89.222222222222271</v>
      </c>
      <c r="E282" s="55">
        <f>VLOOKUP($C282,'Bilaga 2b-24'!$B$5:$N$314,3,FALSE)</f>
        <v>81.33333524068226</v>
      </c>
      <c r="F282" s="55">
        <f>VLOOKUP($C282,'Bilaga 2b-24'!$B$5:$N$314,4,FALSE)</f>
        <v>639.84444444444478</v>
      </c>
      <c r="G282" s="55">
        <f>VLOOKUP($C282,'Bilaga 2b-24'!$B$5:$N$314,5,FALSE)</f>
        <v>691.03333333333364</v>
      </c>
      <c r="H282" s="55">
        <f>VLOOKUP($C282,'Bilaga 2b-24'!$B$5:$N$314,6,FALSE)</f>
        <v>280.46111111111128</v>
      </c>
      <c r="I282" s="55">
        <f>VLOOKUP($C282,'Bilaga 2b-24'!$B$5:$N$314,7,FALSE)</f>
        <v>232.98194444444459</v>
      </c>
      <c r="J282" s="55">
        <f>VLOOKUP($C282,'Bilaga 2b-24'!$B$5:$N$314,8,FALSE)</f>
        <v>1157.0350000000005</v>
      </c>
      <c r="K282" s="55">
        <f>VLOOKUP($C282,'Bilaga 2b-24'!$B$5:$N$314,9,FALSE)</f>
        <v>1376.9370555555563</v>
      </c>
      <c r="L282" s="55">
        <f>VLOOKUP($C282,'Bilaga 2b-24'!$B$5:$N$314,12,FALSE)</f>
        <v>2166.562777777779</v>
      </c>
      <c r="M282" s="55">
        <f>VLOOKUP($C282,'Bilaga 2b-24'!$B$5:$N$314,13,FALSE)</f>
        <v>2382.2856685740167</v>
      </c>
      <c r="N282" s="44"/>
      <c r="P282">
        <f t="shared" si="27"/>
        <v>16</v>
      </c>
    </row>
    <row r="283" spans="2:16" ht="13.5" thickBot="1" x14ac:dyDescent="0.25">
      <c r="B283" s="44"/>
      <c r="C283" s="57" t="s">
        <v>221</v>
      </c>
      <c r="D283" s="58">
        <f>VLOOKUP($C283,'Bilaga 2b-24'!$B$5:$N$314,2,FALSE)</f>
        <v>145.21996996997004</v>
      </c>
      <c r="E283" s="58">
        <f>VLOOKUP($C283,'Bilaga 2b-24'!$B$5:$N$314,3,FALSE)</f>
        <v>132.60555267334007</v>
      </c>
      <c r="F283" s="58">
        <f>VLOOKUP($C283,'Bilaga 2b-24'!$B$5:$N$314,4,FALSE)</f>
        <v>369.08333333333354</v>
      </c>
      <c r="G283" s="58">
        <f>VLOOKUP($C283,'Bilaga 2b-24'!$B$5:$N$314,5,FALSE)</f>
        <v>424.44444444444474</v>
      </c>
      <c r="H283" s="58">
        <f>VLOOKUP($C283,'Bilaga 2b-24'!$B$5:$N$314,6,FALSE)</f>
        <v>274.94722222222236</v>
      </c>
      <c r="I283" s="58">
        <f>VLOOKUP($C283,'Bilaga 2b-24'!$B$5:$N$314,7,FALSE)</f>
        <v>307.51666666666682</v>
      </c>
      <c r="J283" s="58">
        <f>VLOOKUP($C283,'Bilaga 2b-24'!$B$5:$N$314,8,FALSE)</f>
        <v>1157.0350000000005</v>
      </c>
      <c r="K283" s="58">
        <f>VLOOKUP($C283,'Bilaga 2b-24'!$B$5:$N$314,9,FALSE)</f>
        <v>1504.263444444445</v>
      </c>
      <c r="L283" s="58">
        <f>VLOOKUP($C283,'Bilaga 2b-24'!$B$5:$N$314,12,FALSE)</f>
        <v>1946.2855255255265</v>
      </c>
      <c r="M283" s="58">
        <f>VLOOKUP($C283,'Bilaga 2b-24'!$B$5:$N$314,13,FALSE)</f>
        <v>2368.8301082288967</v>
      </c>
      <c r="N283" s="44"/>
      <c r="P283">
        <f t="shared" si="27"/>
        <v>15</v>
      </c>
    </row>
    <row r="284" spans="2:16" ht="18.75" customHeight="1" thickTop="1" x14ac:dyDescent="0.2">
      <c r="B284" s="44"/>
      <c r="C284" s="59" t="s">
        <v>605</v>
      </c>
      <c r="D284" s="60">
        <f>SUM(D268:D283)/COUNTIF(D268:D283,"&gt;0")</f>
        <v>107.8390339612837</v>
      </c>
      <c r="E284" s="60">
        <f t="shared" ref="E284:M284" si="28">SUM(E268:E283)/COUNTIF(E268:E283,"&gt;0")</f>
        <v>114.7944433212281</v>
      </c>
      <c r="F284" s="60">
        <f t="shared" si="28"/>
        <v>511.77569444444475</v>
      </c>
      <c r="G284" s="60">
        <f t="shared" si="28"/>
        <v>561.9273611111114</v>
      </c>
      <c r="H284" s="60">
        <f t="shared" si="28"/>
        <v>276.82547829861124</v>
      </c>
      <c r="I284" s="60">
        <f t="shared" si="28"/>
        <v>255.03379568142381</v>
      </c>
      <c r="J284" s="60">
        <f t="shared" si="28"/>
        <v>1083.6573889798412</v>
      </c>
      <c r="K284" s="60">
        <f t="shared" si="28"/>
        <v>1226.9605591187301</v>
      </c>
      <c r="L284" s="60">
        <f t="shared" si="28"/>
        <v>1980.0975956841812</v>
      </c>
      <c r="M284" s="60">
        <f t="shared" si="28"/>
        <v>2158.7161592324937</v>
      </c>
      <c r="N284" s="44"/>
      <c r="P284" s="19">
        <f>+M284/L284-1</f>
        <v>9.0206949363318856E-2</v>
      </c>
    </row>
    <row r="285" spans="2:16" x14ac:dyDescent="0.2">
      <c r="B285" s="44"/>
      <c r="C285" s="59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44"/>
    </row>
    <row r="286" spans="2:16" x14ac:dyDescent="0.2">
      <c r="B286" s="44"/>
      <c r="C286" s="59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44"/>
    </row>
    <row r="287" spans="2:16" ht="15.75" x14ac:dyDescent="0.25">
      <c r="B287" s="44"/>
      <c r="C287" s="45" t="str">
        <f>CONCATENATE("Kostnad fördelad per nyttighet i kr/månad och lägenhet inkl moms i ",A290)</f>
        <v>Kostnad fördelad per nyttighet i kr/månad och lägenhet inkl moms i Örebro län</v>
      </c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4"/>
    </row>
    <row r="288" spans="2:16" x14ac:dyDescent="0.2">
      <c r="B288" s="44"/>
      <c r="C288" s="44"/>
      <c r="D288" s="46" t="s">
        <v>1</v>
      </c>
      <c r="E288" s="46"/>
      <c r="F288" s="46" t="s">
        <v>2</v>
      </c>
      <c r="G288" s="46"/>
      <c r="H288" s="46" t="s">
        <v>627</v>
      </c>
      <c r="I288" s="46"/>
      <c r="J288" s="46" t="s">
        <v>4</v>
      </c>
      <c r="K288" s="46"/>
      <c r="L288" s="46" t="s">
        <v>628</v>
      </c>
      <c r="M288" s="46"/>
      <c r="N288" s="44"/>
      <c r="O288" s="47" t="s">
        <v>602</v>
      </c>
    </row>
    <row r="289" spans="1:16" ht="13.5" thickBot="1" x14ac:dyDescent="0.25">
      <c r="A289" t="s">
        <v>7</v>
      </c>
      <c r="B289" s="44"/>
      <c r="C289" s="48" t="s">
        <v>8</v>
      </c>
      <c r="D289" s="49">
        <v>2023</v>
      </c>
      <c r="E289" s="49">
        <v>2024</v>
      </c>
      <c r="F289" s="49">
        <v>2023</v>
      </c>
      <c r="G289" s="49">
        <v>2024</v>
      </c>
      <c r="H289" s="49">
        <v>2023</v>
      </c>
      <c r="I289" s="49">
        <v>2024</v>
      </c>
      <c r="J289" s="49">
        <v>2023</v>
      </c>
      <c r="K289" s="49">
        <v>2024</v>
      </c>
      <c r="L289" s="49">
        <v>2023</v>
      </c>
      <c r="M289" s="49">
        <v>2024</v>
      </c>
      <c r="N289" s="44"/>
      <c r="O289" s="47">
        <v>2024</v>
      </c>
      <c r="P289" t="s">
        <v>603</v>
      </c>
    </row>
    <row r="290" spans="1:16" ht="18.75" customHeight="1" x14ac:dyDescent="0.2">
      <c r="A290" s="14" t="s">
        <v>222</v>
      </c>
      <c r="B290" s="62"/>
      <c r="C290" s="51" t="s">
        <v>229</v>
      </c>
      <c r="D290" s="52">
        <f>VLOOKUP($C290,'Bilaga 2b-24'!$B$5:$N$314,2,FALSE)</f>
        <v>89.503153153153207</v>
      </c>
      <c r="E290" s="52">
        <f>VLOOKUP($C290,'Bilaga 2b-24'!$B$5:$N$314,3,FALSE)</f>
        <v>102.12777455647785</v>
      </c>
      <c r="F290" s="52">
        <f>VLOOKUP($C290,'Bilaga 2b-24'!$B$5:$N$314,4,FALSE)</f>
        <v>321.86666666666684</v>
      </c>
      <c r="G290" s="52">
        <f>VLOOKUP($C290,'Bilaga 2b-24'!$B$5:$N$314,5,FALSE)</f>
        <v>321.86666666666684</v>
      </c>
      <c r="H290" s="52">
        <f>VLOOKUP($C290,'Bilaga 2b-24'!$B$5:$N$314,6,FALSE)</f>
        <v>363.64861111111139</v>
      </c>
      <c r="I290" s="52">
        <f>VLOOKUP($C290,'Bilaga 2b-24'!$B$5:$N$314,7,FALSE)</f>
        <v>397.21944444444466</v>
      </c>
      <c r="J290" s="52">
        <f>VLOOKUP($C290,'Bilaga 2b-24'!$B$5:$N$314,8,FALSE)</f>
        <v>1114.2104444444451</v>
      </c>
      <c r="K290" s="52">
        <f>VLOOKUP($C290,'Bilaga 2b-24'!$B$5:$N$314,9,FALSE)</f>
        <v>1147.4815000000006</v>
      </c>
      <c r="L290" s="52">
        <f>VLOOKUP($C290,'Bilaga 2b-24'!$B$5:$N$314,12,FALSE)</f>
        <v>1889.2288753753764</v>
      </c>
      <c r="M290" s="52">
        <f>VLOOKUP($C290,'Bilaga 2b-24'!$B$5:$N$314,13,FALSE)</f>
        <v>1968.69538566759</v>
      </c>
      <c r="N290" s="44"/>
      <c r="O290" s="36">
        <f>+M301-M290</f>
        <v>741.85578099907752</v>
      </c>
      <c r="P290">
        <f>RANK(M290,$M$290:$M$301,1)</f>
        <v>1</v>
      </c>
    </row>
    <row r="291" spans="1:16" x14ac:dyDescent="0.2">
      <c r="B291" s="44"/>
      <c r="C291" s="54" t="s">
        <v>224</v>
      </c>
      <c r="D291" s="55">
        <f>VLOOKUP($C291,'Bilaga 2b-24'!$B$5:$N$314,2,FALSE)</f>
        <v>115.56794294294302</v>
      </c>
      <c r="E291" s="55">
        <f>VLOOKUP($C291,'Bilaga 2b-24'!$B$5:$N$314,3,FALSE)</f>
        <v>111.36666666666672</v>
      </c>
      <c r="F291" s="55">
        <f>VLOOKUP($C291,'Bilaga 2b-24'!$B$5:$N$314,4,FALSE)</f>
        <v>505.66666666666691</v>
      </c>
      <c r="G291" s="55">
        <f>VLOOKUP($C291,'Bilaga 2b-24'!$B$5:$N$314,5,FALSE)</f>
        <v>505.66666666666691</v>
      </c>
      <c r="H291" s="55">
        <f>VLOOKUP($C291,'Bilaga 2b-24'!$B$5:$N$314,6,FALSE)</f>
        <v>280.46111111111128</v>
      </c>
      <c r="I291" s="55">
        <f>VLOOKUP($C291,'Bilaga 2b-24'!$B$5:$N$314,7,FALSE)</f>
        <v>232.98194444444459</v>
      </c>
      <c r="J291" s="55">
        <f>VLOOKUP($C291,'Bilaga 2b-24'!$B$5:$N$314,8,FALSE)</f>
        <v>1066.5501666666671</v>
      </c>
      <c r="K291" s="55">
        <f>VLOOKUP($C291,'Bilaga 2b-24'!$B$5:$N$314,9,FALSE)</f>
        <v>1141.6807777777783</v>
      </c>
      <c r="L291" s="55">
        <f>VLOOKUP($C291,'Bilaga 2b-24'!$B$5:$N$314,12,FALSE)</f>
        <v>1968.2458873873882</v>
      </c>
      <c r="M291" s="55">
        <f>VLOOKUP($C291,'Bilaga 2b-24'!$B$5:$N$314,13,FALSE)</f>
        <v>1991.6960555555568</v>
      </c>
      <c r="N291" s="44"/>
      <c r="P291">
        <f t="shared" ref="P291:P301" si="29">RANK(M291,$M$290:$M$301,1)</f>
        <v>2</v>
      </c>
    </row>
    <row r="292" spans="1:16" x14ac:dyDescent="0.2">
      <c r="B292" s="44"/>
      <c r="C292" s="54" t="s">
        <v>232</v>
      </c>
      <c r="D292" s="55">
        <f>VLOOKUP($C292,'Bilaga 2b-24'!$B$5:$N$314,2,FALSE)</f>
        <v>66.552242898238092</v>
      </c>
      <c r="E292" s="55">
        <f>VLOOKUP($C292,'Bilaga 2b-24'!$B$5:$N$314,3,FALSE)</f>
        <v>68.805555555555586</v>
      </c>
      <c r="F292" s="55">
        <f>VLOOKUP($C292,'Bilaga 2b-24'!$B$5:$N$314,4,FALSE)</f>
        <v>320.18888888888904</v>
      </c>
      <c r="G292" s="55">
        <f>VLOOKUP($C292,'Bilaga 2b-24'!$B$5:$N$314,5,FALSE)</f>
        <v>392.36666666666684</v>
      </c>
      <c r="H292" s="55">
        <f>VLOOKUP($C292,'Bilaga 2b-24'!$B$5:$N$314,6,FALSE)</f>
        <v>331.06458333333347</v>
      </c>
      <c r="I292" s="55">
        <f>VLOOKUP($C292,'Bilaga 2b-24'!$B$5:$N$314,7,FALSE)</f>
        <v>392.56787500000024</v>
      </c>
      <c r="J292" s="55">
        <f>VLOOKUP($C292,'Bilaga 2b-24'!$B$5:$N$314,8,FALSE)</f>
        <v>1058.2190000000005</v>
      </c>
      <c r="K292" s="55">
        <f>VLOOKUP($C292,'Bilaga 2b-24'!$B$5:$N$314,9,FALSE)</f>
        <v>1216.4468333333341</v>
      </c>
      <c r="L292" s="55">
        <f>VLOOKUP($C292,'Bilaga 2b-24'!$B$5:$N$314,12,FALSE)</f>
        <v>1776.0247151204612</v>
      </c>
      <c r="M292" s="55">
        <f>VLOOKUP($C292,'Bilaga 2b-24'!$B$5:$N$314,13,FALSE)</f>
        <v>2070.186930555557</v>
      </c>
      <c r="N292" s="44"/>
      <c r="P292">
        <f t="shared" si="29"/>
        <v>3</v>
      </c>
    </row>
    <row r="293" spans="1:16" x14ac:dyDescent="0.2">
      <c r="B293" s="44"/>
      <c r="C293" s="54" t="s">
        <v>234</v>
      </c>
      <c r="D293" s="55">
        <f>VLOOKUP($C293,'Bilaga 2b-24'!$B$5:$N$314,2,FALSE)</f>
        <v>101.58888888888895</v>
      </c>
      <c r="E293" s="55">
        <f>VLOOKUP($C293,'Bilaga 2b-24'!$B$5:$N$314,3,FALSE)</f>
        <v>139.11777777777783</v>
      </c>
      <c r="F293" s="55">
        <f>VLOOKUP($C293,'Bilaga 2b-24'!$B$5:$N$314,4,FALSE)</f>
        <v>519.65555555555579</v>
      </c>
      <c r="G293" s="55">
        <f>VLOOKUP($C293,'Bilaga 2b-24'!$B$5:$N$314,5,FALSE)</f>
        <v>591.72222222222251</v>
      </c>
      <c r="H293" s="55">
        <f>VLOOKUP($C293,'Bilaga 2b-24'!$B$5:$N$314,6,FALSE)</f>
        <v>292.03055555555574</v>
      </c>
      <c r="I293" s="55">
        <f>VLOOKUP($C293,'Bilaga 2b-24'!$B$5:$N$314,7,FALSE)</f>
        <v>292.03055555555574</v>
      </c>
      <c r="J293" s="55">
        <f>VLOOKUP($C293,'Bilaga 2b-24'!$B$5:$N$314,8,FALSE)</f>
        <v>1000.0402222222227</v>
      </c>
      <c r="K293" s="55">
        <f>VLOOKUP($C293,'Bilaga 2b-24'!$B$5:$N$314,9,FALSE)</f>
        <v>1049.6305000000004</v>
      </c>
      <c r="L293" s="55">
        <f>VLOOKUP($C293,'Bilaga 2b-24'!$B$5:$N$314,12,FALSE)</f>
        <v>1913.3152222222234</v>
      </c>
      <c r="M293" s="55">
        <f>VLOOKUP($C293,'Bilaga 2b-24'!$B$5:$N$314,13,FALSE)</f>
        <v>2072.5010555555564</v>
      </c>
      <c r="N293" s="44"/>
      <c r="P293">
        <f t="shared" si="29"/>
        <v>4</v>
      </c>
    </row>
    <row r="294" spans="1:16" x14ac:dyDescent="0.2">
      <c r="B294" s="44"/>
      <c r="C294" s="54" t="s">
        <v>225</v>
      </c>
      <c r="D294" s="55">
        <f>VLOOKUP($C294,'Bilaga 2b-24'!$B$5:$N$314,2,FALSE)</f>
        <v>104.99010942760948</v>
      </c>
      <c r="E294" s="55">
        <f>VLOOKUP($C294,'Bilaga 2b-24'!$B$5:$N$314,3,FALSE)</f>
        <v>132.97497431437174</v>
      </c>
      <c r="F294" s="55">
        <f>VLOOKUP($C294,'Bilaga 2b-24'!$B$5:$N$314,4,FALSE)</f>
        <v>423.11805555555571</v>
      </c>
      <c r="G294" s="55">
        <f>VLOOKUP($C294,'Bilaga 2b-24'!$B$5:$N$314,5,FALSE)</f>
        <v>414.48888888888911</v>
      </c>
      <c r="H294" s="55">
        <f>VLOOKUP($C294,'Bilaga 2b-24'!$B$5:$N$314,6,FALSE)</f>
        <v>363.64861111111139</v>
      </c>
      <c r="I294" s="55">
        <f>VLOOKUP($C294,'Bilaga 2b-24'!$B$5:$N$314,7,FALSE)</f>
        <v>397.21944444444466</v>
      </c>
      <c r="J294" s="55">
        <f>VLOOKUP($C294,'Bilaga 2b-24'!$B$5:$N$314,8,FALSE)</f>
        <v>1114.2104444444451</v>
      </c>
      <c r="K294" s="55">
        <f>VLOOKUP($C294,'Bilaga 2b-24'!$B$5:$N$314,9,FALSE)</f>
        <v>1147.4815000000006</v>
      </c>
      <c r="L294" s="55">
        <f>VLOOKUP($C294,'Bilaga 2b-24'!$B$5:$N$314,12,FALSE)</f>
        <v>2005.9672205387217</v>
      </c>
      <c r="M294" s="55">
        <f>VLOOKUP($C294,'Bilaga 2b-24'!$B$5:$N$314,13,FALSE)</f>
        <v>2092.1648076477063</v>
      </c>
      <c r="N294" s="44"/>
      <c r="P294">
        <f t="shared" si="29"/>
        <v>5</v>
      </c>
    </row>
    <row r="295" spans="1:16" x14ac:dyDescent="0.2">
      <c r="B295" s="44"/>
      <c r="C295" s="54" t="s">
        <v>230</v>
      </c>
      <c r="D295" s="55">
        <f>VLOOKUP($C295,'Bilaga 2b-24'!$B$5:$N$314,2,FALSE)</f>
        <v>80.26850798166592</v>
      </c>
      <c r="E295" s="55">
        <f>VLOOKUP($C295,'Bilaga 2b-24'!$B$5:$N$314,3,FALSE)</f>
        <v>68.694444444444471</v>
      </c>
      <c r="F295" s="55">
        <f>VLOOKUP($C295,'Bilaga 2b-24'!$B$5:$N$314,4,FALSE)</f>
        <v>399.98083333333352</v>
      </c>
      <c r="G295" s="55">
        <f>VLOOKUP($C295,'Bilaga 2b-24'!$B$5:$N$314,5,FALSE)</f>
        <v>486.02216666666692</v>
      </c>
      <c r="H295" s="55">
        <f>VLOOKUP($C295,'Bilaga 2b-24'!$B$5:$N$314,6,FALSE)</f>
        <v>363.64861111111139</v>
      </c>
      <c r="I295" s="55">
        <f>VLOOKUP($C295,'Bilaga 2b-24'!$B$5:$N$314,7,FALSE)</f>
        <v>397.21944444444466</v>
      </c>
      <c r="J295" s="55">
        <f>VLOOKUP($C295,'Bilaga 2b-24'!$B$5:$N$314,8,FALSE)</f>
        <v>1114.2104444444451</v>
      </c>
      <c r="K295" s="55">
        <f>VLOOKUP($C295,'Bilaga 2b-24'!$B$5:$N$314,9,FALSE)</f>
        <v>1147.4815000000006</v>
      </c>
      <c r="L295" s="55">
        <f>VLOOKUP($C295,'Bilaga 2b-24'!$B$5:$N$314,12,FALSE)</f>
        <v>1958.1083968705559</v>
      </c>
      <c r="M295" s="55">
        <f>VLOOKUP($C295,'Bilaga 2b-24'!$B$5:$N$314,13,FALSE)</f>
        <v>2099.4175555555566</v>
      </c>
      <c r="N295" s="44"/>
      <c r="P295">
        <f t="shared" si="29"/>
        <v>6</v>
      </c>
    </row>
    <row r="296" spans="1:16" x14ac:dyDescent="0.2">
      <c r="B296" s="44"/>
      <c r="C296" s="54" t="s">
        <v>226</v>
      </c>
      <c r="D296" s="55">
        <f>VLOOKUP($C296,'Bilaga 2b-24'!$B$5:$N$314,2,FALSE)</f>
        <v>81.001501501501551</v>
      </c>
      <c r="E296" s="55">
        <f>VLOOKUP($C296,'Bilaga 2b-24'!$B$5:$N$314,3,FALSE)</f>
        <v>101.76110797458227</v>
      </c>
      <c r="F296" s="55">
        <f>VLOOKUP($C296,'Bilaga 2b-24'!$B$5:$N$314,4,FALSE)</f>
        <v>437.22222222222246</v>
      </c>
      <c r="G296" s="55">
        <f>VLOOKUP($C296,'Bilaga 2b-24'!$B$5:$N$314,5,FALSE)</f>
        <v>455.55000000000018</v>
      </c>
      <c r="H296" s="55">
        <f>VLOOKUP($C296,'Bilaga 2b-24'!$B$5:$N$314,6,FALSE)</f>
        <v>274.29687500000017</v>
      </c>
      <c r="I296" s="55">
        <f>VLOOKUP($C296,'Bilaga 2b-24'!$B$5:$N$314,7,FALSE)</f>
        <v>274.12065972222234</v>
      </c>
      <c r="J296" s="55">
        <f>VLOOKUP($C296,'Bilaga 2b-24'!$B$5:$N$314,8,FALSE)</f>
        <v>1113.0417222222227</v>
      </c>
      <c r="K296" s="55">
        <f>VLOOKUP($C296,'Bilaga 2b-24'!$B$5:$N$314,9,FALSE)</f>
        <v>1319.4659444444451</v>
      </c>
      <c r="L296" s="55">
        <f>VLOOKUP($C296,'Bilaga 2b-24'!$B$5:$N$314,12,FALSE)</f>
        <v>1905.562320945947</v>
      </c>
      <c r="M296" s="55">
        <f>VLOOKUP($C296,'Bilaga 2b-24'!$B$5:$N$314,13,FALSE)</f>
        <v>2150.8977121412499</v>
      </c>
      <c r="N296" s="44"/>
      <c r="P296">
        <f t="shared" si="29"/>
        <v>7</v>
      </c>
    </row>
    <row r="297" spans="1:16" x14ac:dyDescent="0.2">
      <c r="B297" s="44"/>
      <c r="C297" s="54" t="s">
        <v>223</v>
      </c>
      <c r="D297" s="55">
        <f>VLOOKUP($C297,'Bilaga 2b-24'!$B$5:$N$314,2,FALSE)</f>
        <v>109.78978978978984</v>
      </c>
      <c r="E297" s="55">
        <f>VLOOKUP($C297,'Bilaga 2b-24'!$B$5:$N$314,3,FALSE)</f>
        <v>111.36666666666672</v>
      </c>
      <c r="F297" s="55">
        <f>VLOOKUP($C297,'Bilaga 2b-24'!$B$5:$N$314,4,FALSE)</f>
        <v>591.5111111111114</v>
      </c>
      <c r="G297" s="55">
        <f>VLOOKUP($C297,'Bilaga 2b-24'!$B$5:$N$314,5,FALSE)</f>
        <v>594.21111111111134</v>
      </c>
      <c r="H297" s="55">
        <f>VLOOKUP($C297,'Bilaga 2b-24'!$B$5:$N$314,6,FALSE)</f>
        <v>363.64861111111139</v>
      </c>
      <c r="I297" s="55">
        <f>VLOOKUP($C297,'Bilaga 2b-24'!$B$5:$N$314,7,FALSE)</f>
        <v>397.21944444444466</v>
      </c>
      <c r="J297" s="55">
        <f>VLOOKUP($C297,'Bilaga 2b-24'!$B$5:$N$314,8,FALSE)</f>
        <v>1028.1110000000006</v>
      </c>
      <c r="K297" s="55">
        <f>VLOOKUP($C297,'Bilaga 2b-24'!$B$5:$N$314,9,FALSE)</f>
        <v>1151.4165555555562</v>
      </c>
      <c r="L297" s="55">
        <f>VLOOKUP($C297,'Bilaga 2b-24'!$B$5:$N$314,12,FALSE)</f>
        <v>2093.0605120120131</v>
      </c>
      <c r="M297" s="55">
        <f>VLOOKUP($C297,'Bilaga 2b-24'!$B$5:$N$314,13,FALSE)</f>
        <v>2254.2137777777784</v>
      </c>
      <c r="N297" s="44"/>
      <c r="P297">
        <f t="shared" si="29"/>
        <v>8</v>
      </c>
    </row>
    <row r="298" spans="1:16" x14ac:dyDescent="0.2">
      <c r="B298" s="44"/>
      <c r="C298" s="54" t="s">
        <v>231</v>
      </c>
      <c r="D298" s="55">
        <f>VLOOKUP($C298,'Bilaga 2b-24'!$B$5:$N$314,2,FALSE)</f>
        <v>109.78978978978984</v>
      </c>
      <c r="E298" s="55">
        <f>VLOOKUP($C298,'Bilaga 2b-24'!$B$5:$N$314,3,FALSE)</f>
        <v>111.36666666666672</v>
      </c>
      <c r="F298" s="55">
        <f>VLOOKUP($C298,'Bilaga 2b-24'!$B$5:$N$314,4,FALSE)</f>
        <v>597.50000000000034</v>
      </c>
      <c r="G298" s="55">
        <f>VLOOKUP($C298,'Bilaga 2b-24'!$B$5:$N$314,5,FALSE)</f>
        <v>639.52777777777806</v>
      </c>
      <c r="H298" s="55">
        <f>VLOOKUP($C298,'Bilaga 2b-24'!$B$5:$N$314,6,FALSE)</f>
        <v>363.64861111111139</v>
      </c>
      <c r="I298" s="55">
        <f>VLOOKUP($C298,'Bilaga 2b-24'!$B$5:$N$314,7,FALSE)</f>
        <v>397.21944444444466</v>
      </c>
      <c r="J298" s="55">
        <f>VLOOKUP($C298,'Bilaga 2b-24'!$B$5:$N$314,8,FALSE)</f>
        <v>1033.6436666666671</v>
      </c>
      <c r="K298" s="55">
        <f>VLOOKUP($C298,'Bilaga 2b-24'!$B$5:$N$314,9,FALSE)</f>
        <v>1207.8905000000007</v>
      </c>
      <c r="L298" s="55">
        <f>VLOOKUP($C298,'Bilaga 2b-24'!$B$5:$N$314,12,FALSE)</f>
        <v>2104.5820675675686</v>
      </c>
      <c r="M298" s="55">
        <f>VLOOKUP($C298,'Bilaga 2b-24'!$B$5:$N$314,13,FALSE)</f>
        <v>2356.0043888888899</v>
      </c>
      <c r="N298" s="44"/>
      <c r="P298">
        <f t="shared" si="29"/>
        <v>9</v>
      </c>
    </row>
    <row r="299" spans="1:16" x14ac:dyDescent="0.2">
      <c r="B299" s="44"/>
      <c r="C299" s="54" t="s">
        <v>227</v>
      </c>
      <c r="D299" s="55">
        <f>VLOOKUP($C299,'Bilaga 2b-24'!$B$5:$N$314,2,FALSE)</f>
        <v>70.405555555555594</v>
      </c>
      <c r="E299" s="55">
        <f>VLOOKUP($C299,'Bilaga 2b-24'!$B$5:$N$314,3,FALSE)</f>
        <v>108.06777777777781</v>
      </c>
      <c r="F299" s="55">
        <f>VLOOKUP($C299,'Bilaga 2b-24'!$B$5:$N$314,4,FALSE)</f>
        <v>479.87777777777802</v>
      </c>
      <c r="G299" s="55">
        <f>VLOOKUP($C299,'Bilaga 2b-24'!$B$5:$N$314,5,FALSE)</f>
        <v>521.3333333333336</v>
      </c>
      <c r="H299" s="55">
        <f>VLOOKUP($C299,'Bilaga 2b-24'!$B$5:$N$314,6,FALSE)</f>
        <v>280.46111111111128</v>
      </c>
      <c r="I299" s="55">
        <f>VLOOKUP($C299,'Bilaga 2b-24'!$B$5:$N$314,7,FALSE)</f>
        <v>232.98194444444459</v>
      </c>
      <c r="J299" s="55">
        <f>VLOOKUP($C299,'Bilaga 2b-24'!$B$5:$N$314,8,FALSE)</f>
        <v>1156.7026111111115</v>
      </c>
      <c r="K299" s="55">
        <f>VLOOKUP($C299,'Bilaga 2b-24'!$B$5:$N$314,9,FALSE)</f>
        <v>1504.4242777777783</v>
      </c>
      <c r="L299" s="55">
        <f>VLOOKUP($C299,'Bilaga 2b-24'!$B$5:$N$314,12,FALSE)</f>
        <v>1987.4470555555563</v>
      </c>
      <c r="M299" s="55">
        <f>VLOOKUP($C299,'Bilaga 2b-24'!$B$5:$N$314,13,FALSE)</f>
        <v>2366.8073333333346</v>
      </c>
      <c r="N299" s="44"/>
      <c r="P299">
        <f t="shared" si="29"/>
        <v>10</v>
      </c>
    </row>
    <row r="300" spans="1:16" x14ac:dyDescent="0.2">
      <c r="B300" s="44"/>
      <c r="C300" s="54" t="s">
        <v>228</v>
      </c>
      <c r="D300" s="55">
        <f>VLOOKUP($C300,'Bilaga 2b-24'!$B$5:$N$314,2,FALSE)</f>
        <v>106.28333333333337</v>
      </c>
      <c r="E300" s="55">
        <f>VLOOKUP($C300,'Bilaga 2b-24'!$B$5:$N$314,3,FALSE)</f>
        <v>159.24000000000007</v>
      </c>
      <c r="F300" s="55">
        <f>VLOOKUP($C300,'Bilaga 2b-24'!$B$5:$N$314,4,FALSE)</f>
        <v>488.40000000000026</v>
      </c>
      <c r="G300" s="55">
        <f>VLOOKUP($C300,'Bilaga 2b-24'!$B$5:$N$314,5,FALSE)</f>
        <v>555.53333333333364</v>
      </c>
      <c r="H300" s="55">
        <f>VLOOKUP($C300,'Bilaga 2b-24'!$B$5:$N$314,6,FALSE)</f>
        <v>280.46111111111128</v>
      </c>
      <c r="I300" s="55">
        <f>VLOOKUP($C300,'Bilaga 2b-24'!$B$5:$N$314,7,FALSE)</f>
        <v>232.98194444444459</v>
      </c>
      <c r="J300" s="55">
        <f>VLOOKUP($C300,'Bilaga 2b-24'!$B$5:$N$314,8,FALSE)</f>
        <v>1156.7026111111115</v>
      </c>
      <c r="K300" s="55">
        <f>VLOOKUP($C300,'Bilaga 2b-24'!$B$5:$N$314,9,FALSE)</f>
        <v>1504.4253500000007</v>
      </c>
      <c r="L300" s="55">
        <f>VLOOKUP($C300,'Bilaga 2b-24'!$B$5:$N$314,12,FALSE)</f>
        <v>2031.8470555555568</v>
      </c>
      <c r="M300" s="55">
        <f>VLOOKUP($C300,'Bilaga 2b-24'!$B$5:$N$314,13,FALSE)</f>
        <v>2452.1806277777791</v>
      </c>
      <c r="N300" s="44"/>
      <c r="P300">
        <f t="shared" si="29"/>
        <v>11</v>
      </c>
    </row>
    <row r="301" spans="1:16" ht="13.5" thickBot="1" x14ac:dyDescent="0.25">
      <c r="B301" s="44"/>
      <c r="C301" s="57" t="s">
        <v>233</v>
      </c>
      <c r="D301" s="58">
        <f>VLOOKUP($C301,'Bilaga 2b-24'!$B$5:$N$314,2,FALSE)</f>
        <v>85.894444444444488</v>
      </c>
      <c r="E301" s="58">
        <f>VLOOKUP($C301,'Bilaga 2b-24'!$B$5:$N$314,3,FALSE)</f>
        <v>124.05666666666671</v>
      </c>
      <c r="F301" s="58">
        <f>VLOOKUP($C301,'Bilaga 2b-24'!$B$5:$N$314,4,FALSE)</f>
        <v>610.48888888888916</v>
      </c>
      <c r="G301" s="58">
        <f>VLOOKUP($C301,'Bilaga 2b-24'!$B$5:$N$314,5,FALSE)</f>
        <v>771.72222222222263</v>
      </c>
      <c r="H301" s="58">
        <f>VLOOKUP($C301,'Bilaga 2b-24'!$B$5:$N$314,6,FALSE)</f>
        <v>363.64861111111139</v>
      </c>
      <c r="I301" s="58">
        <f>VLOOKUP($C301,'Bilaga 2b-24'!$B$5:$N$314,7,FALSE)</f>
        <v>397.21944444444466</v>
      </c>
      <c r="J301" s="58">
        <f>VLOOKUP($C301,'Bilaga 2b-24'!$B$5:$N$314,8,FALSE)</f>
        <v>1263.3888294444448</v>
      </c>
      <c r="K301" s="58">
        <f>VLOOKUP($C301,'Bilaga 2b-24'!$B$5:$N$314,9,FALSE)</f>
        <v>1417.5528333333341</v>
      </c>
      <c r="L301" s="58">
        <f>VLOOKUP($C301,'Bilaga 2b-24'!$B$5:$N$314,12,FALSE)</f>
        <v>2323.4207738888899</v>
      </c>
      <c r="M301" s="58">
        <f>VLOOKUP($C301,'Bilaga 2b-24'!$B$5:$N$314,13,FALSE)</f>
        <v>2710.5511666666675</v>
      </c>
      <c r="N301" s="44"/>
      <c r="P301">
        <f t="shared" si="29"/>
        <v>12</v>
      </c>
    </row>
    <row r="302" spans="1:16" ht="18.75" customHeight="1" thickTop="1" x14ac:dyDescent="0.2">
      <c r="B302" s="44"/>
      <c r="C302" s="59" t="s">
        <v>605</v>
      </c>
      <c r="D302" s="60">
        <f>SUM(D290:D301)/COUNTIF(D290:D301,"&gt;0")</f>
        <v>93.469604975576104</v>
      </c>
      <c r="E302" s="60">
        <f t="shared" ref="E302:M302" si="30">SUM(E290:E301)/COUNTIF(E290:E301,"&gt;0")</f>
        <v>111.57883992230451</v>
      </c>
      <c r="F302" s="60">
        <f t="shared" si="30"/>
        <v>474.62305555555577</v>
      </c>
      <c r="G302" s="60">
        <f t="shared" si="30"/>
        <v>520.83425462962998</v>
      </c>
      <c r="H302" s="60">
        <f>SUM(H290:H301)/COUNTIF(H290:H301,"&gt;0")</f>
        <v>326.72225115740758</v>
      </c>
      <c r="I302" s="60">
        <f t="shared" si="30"/>
        <v>336.74846585648174</v>
      </c>
      <c r="J302" s="60">
        <f t="shared" si="30"/>
        <v>1101.5859302314818</v>
      </c>
      <c r="K302" s="60">
        <f t="shared" si="30"/>
        <v>1246.2815060185192</v>
      </c>
      <c r="L302" s="60">
        <f t="shared" si="30"/>
        <v>1996.4008419200215</v>
      </c>
      <c r="M302" s="60">
        <f t="shared" si="30"/>
        <v>2215.4430664269353</v>
      </c>
      <c r="N302" s="44"/>
      <c r="P302" s="19">
        <f>+M302/L302-1</f>
        <v>0.10971855947338294</v>
      </c>
    </row>
    <row r="303" spans="1:16" x14ac:dyDescent="0.2">
      <c r="B303" s="44"/>
      <c r="C303" s="59"/>
      <c r="D303" s="60"/>
      <c r="E303" s="60"/>
      <c r="F303" s="60"/>
      <c r="G303" s="60"/>
      <c r="H303" s="60"/>
      <c r="I303" s="60"/>
      <c r="J303" s="60"/>
      <c r="K303" s="60"/>
      <c r="L303" s="60"/>
      <c r="M303" s="60"/>
      <c r="N303" s="44"/>
    </row>
    <row r="304" spans="1:16" x14ac:dyDescent="0.2">
      <c r="B304" s="44"/>
      <c r="C304" s="59"/>
      <c r="D304" s="60"/>
      <c r="E304" s="60"/>
      <c r="F304" s="60"/>
      <c r="G304" s="60"/>
      <c r="H304" s="60"/>
      <c r="I304" s="60"/>
      <c r="J304" s="60"/>
      <c r="K304" s="60"/>
      <c r="L304" s="60"/>
      <c r="M304" s="60"/>
      <c r="N304" s="44"/>
    </row>
    <row r="305" spans="1:16" ht="15.75" x14ac:dyDescent="0.25">
      <c r="B305" s="44"/>
      <c r="C305" s="45" t="str">
        <f>CONCATENATE("Kostnad fördelad per nyttighet i kr/månad och lägenhet inkl moms i ",A308)</f>
        <v>Kostnad fördelad per nyttighet i kr/månad och lägenhet inkl moms i Västmanlands län</v>
      </c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4"/>
    </row>
    <row r="306" spans="1:16" x14ac:dyDescent="0.2">
      <c r="B306" s="44"/>
      <c r="C306" s="44"/>
      <c r="D306" s="46" t="s">
        <v>1</v>
      </c>
      <c r="E306" s="46"/>
      <c r="F306" s="46" t="s">
        <v>2</v>
      </c>
      <c r="G306" s="46"/>
      <c r="H306" s="46" t="s">
        <v>627</v>
      </c>
      <c r="I306" s="46"/>
      <c r="J306" s="46" t="s">
        <v>4</v>
      </c>
      <c r="K306" s="46"/>
      <c r="L306" s="46" t="s">
        <v>628</v>
      </c>
      <c r="M306" s="46"/>
      <c r="N306" s="44"/>
      <c r="O306" s="47" t="s">
        <v>602</v>
      </c>
    </row>
    <row r="307" spans="1:16" ht="13.5" thickBot="1" x14ac:dyDescent="0.25">
      <c r="A307" t="s">
        <v>7</v>
      </c>
      <c r="B307" s="44"/>
      <c r="C307" s="48" t="s">
        <v>8</v>
      </c>
      <c r="D307" s="49">
        <v>2023</v>
      </c>
      <c r="E307" s="49">
        <v>2024</v>
      </c>
      <c r="F307" s="49">
        <v>2023</v>
      </c>
      <c r="G307" s="49">
        <v>2024</v>
      </c>
      <c r="H307" s="49">
        <v>2023</v>
      </c>
      <c r="I307" s="49">
        <v>2024</v>
      </c>
      <c r="J307" s="49">
        <v>2023</v>
      </c>
      <c r="K307" s="49">
        <v>2024</v>
      </c>
      <c r="L307" s="49">
        <v>2023</v>
      </c>
      <c r="M307" s="49">
        <v>2024</v>
      </c>
      <c r="N307" s="44"/>
      <c r="O307" s="47">
        <v>2024</v>
      </c>
      <c r="P307" t="s">
        <v>603</v>
      </c>
    </row>
    <row r="308" spans="1:16" ht="18.75" customHeight="1" x14ac:dyDescent="0.2">
      <c r="A308" s="14" t="s">
        <v>235</v>
      </c>
      <c r="B308" s="62"/>
      <c r="C308" s="51" t="s">
        <v>241</v>
      </c>
      <c r="D308" s="52">
        <f>VLOOKUP($C308,'Bilaga 2b-24'!$B$5:$N$314,2,FALSE)</f>
        <v>117.6003775620281</v>
      </c>
      <c r="E308" s="52">
        <f>VLOOKUP($C308,'Bilaga 2b-24'!$B$5:$N$314,3,FALSE)</f>
        <v>119.26110585530616</v>
      </c>
      <c r="F308" s="52">
        <f>VLOOKUP($C308,'Bilaga 2b-24'!$B$5:$N$314,4,FALSE)</f>
        <v>250.41111111111124</v>
      </c>
      <c r="G308" s="52">
        <f>VLOOKUP($C308,'Bilaga 2b-24'!$B$5:$N$314,5,FALSE)</f>
        <v>288.00000000000017</v>
      </c>
      <c r="H308" s="52">
        <f>VLOOKUP($C308,'Bilaga 2b-24'!$B$5:$N$314,6,FALSE)</f>
        <v>245.55138888888902</v>
      </c>
      <c r="I308" s="52">
        <f>VLOOKUP($C308,'Bilaga 2b-24'!$B$5:$N$314,7,FALSE)</f>
        <v>283.15555555555574</v>
      </c>
      <c r="J308" s="52">
        <f>VLOOKUP($C308,'Bilaga 2b-24'!$B$5:$N$314,8,FALSE)</f>
        <v>944.73500000000058</v>
      </c>
      <c r="K308" s="52">
        <f>VLOOKUP($C308,'Bilaga 2b-24'!$B$5:$N$314,9,FALSE)</f>
        <v>1067.1506111111116</v>
      </c>
      <c r="L308" s="52">
        <f>VLOOKUP($C308,'Bilaga 2b-24'!$B$5:$N$314,12,FALSE)</f>
        <v>1558.2978775620293</v>
      </c>
      <c r="M308" s="52">
        <f>VLOOKUP($C308,'Bilaga 2b-24'!$B$5:$N$314,13,FALSE)</f>
        <v>1757.5672725219738</v>
      </c>
      <c r="N308" s="44"/>
      <c r="O308" s="36">
        <f>+M317-M308</f>
        <v>929.64527777777812</v>
      </c>
      <c r="P308">
        <f>RANK(M308,$M$308:$M$317,1)</f>
        <v>1</v>
      </c>
    </row>
    <row r="309" spans="1:16" x14ac:dyDescent="0.2">
      <c r="B309" s="44"/>
      <c r="C309" s="54" t="s">
        <v>244</v>
      </c>
      <c r="D309" s="55">
        <f>VLOOKUP($C309,'Bilaga 2b-24'!$B$5:$N$314,2,FALSE)</f>
        <v>117.6003775620281</v>
      </c>
      <c r="E309" s="55">
        <f>VLOOKUP($C309,'Bilaga 2b-24'!$B$5:$N$314,3,FALSE)</f>
        <v>119.26110585530616</v>
      </c>
      <c r="F309" s="55">
        <f>VLOOKUP($C309,'Bilaga 2b-24'!$B$5:$N$314,4,FALSE)</f>
        <v>390.9166666666668</v>
      </c>
      <c r="G309" s="55">
        <f>VLOOKUP($C309,'Bilaga 2b-24'!$B$5:$N$314,5,FALSE)</f>
        <v>510.91666666666697</v>
      </c>
      <c r="H309" s="55">
        <f>VLOOKUP($C309,'Bilaga 2b-24'!$B$5:$N$314,6,FALSE)</f>
        <v>245.55138888888902</v>
      </c>
      <c r="I309" s="55">
        <f>VLOOKUP($C309,'Bilaga 2b-24'!$B$5:$N$314,7,FALSE)</f>
        <v>283.15555555555574</v>
      </c>
      <c r="J309" s="55">
        <f>VLOOKUP($C309,'Bilaga 2b-24'!$B$5:$N$314,8,FALSE)</f>
        <v>800.77844444444474</v>
      </c>
      <c r="K309" s="55">
        <f>VLOOKUP($C309,'Bilaga 2b-24'!$B$5:$N$314,9,FALSE)</f>
        <v>879.64038888888911</v>
      </c>
      <c r="L309" s="55">
        <f>VLOOKUP($C309,'Bilaga 2b-24'!$B$5:$N$314,12,FALSE)</f>
        <v>1554.8468775620286</v>
      </c>
      <c r="M309" s="55">
        <f>VLOOKUP($C309,'Bilaga 2b-24'!$B$5:$N$314,13,FALSE)</f>
        <v>1792.9737169664184</v>
      </c>
      <c r="N309" s="44"/>
      <c r="P309">
        <f t="shared" ref="P309:P317" si="31">RANK(M309,$M$308:$M$317,1)</f>
        <v>2</v>
      </c>
    </row>
    <row r="310" spans="1:16" x14ac:dyDescent="0.2">
      <c r="B310" s="44"/>
      <c r="C310" s="54" t="s">
        <v>243</v>
      </c>
      <c r="D310" s="55">
        <f>VLOOKUP($C310,'Bilaga 2b-24'!$B$5:$N$314,2,FALSE)</f>
        <v>117.6003775620281</v>
      </c>
      <c r="E310" s="55">
        <f>VLOOKUP($C310,'Bilaga 2b-24'!$B$5:$N$314,3,FALSE)</f>
        <v>119.26110585530616</v>
      </c>
      <c r="F310" s="55">
        <f>VLOOKUP($C310,'Bilaga 2b-24'!$B$5:$N$314,4,FALSE)</f>
        <v>216.19444444444454</v>
      </c>
      <c r="G310" s="55">
        <f>VLOOKUP($C310,'Bilaga 2b-24'!$B$5:$N$314,5,FALSE)</f>
        <v>237.81388888888901</v>
      </c>
      <c r="H310" s="55">
        <f>VLOOKUP($C310,'Bilaga 2b-24'!$B$5:$N$314,6,FALSE)</f>
        <v>300.29444444444459</v>
      </c>
      <c r="I310" s="55">
        <f>VLOOKUP($C310,'Bilaga 2b-24'!$B$5:$N$314,7,FALSE)</f>
        <v>327.44722222222242</v>
      </c>
      <c r="J310" s="55">
        <f>VLOOKUP($C310,'Bilaga 2b-24'!$B$5:$N$314,8,FALSE)</f>
        <v>1003.7393888888895</v>
      </c>
      <c r="K310" s="55">
        <f>VLOOKUP($C310,'Bilaga 2b-24'!$B$5:$N$314,9,FALSE)</f>
        <v>1152.1778333333339</v>
      </c>
      <c r="L310" s="55">
        <f>VLOOKUP($C310,'Bilaga 2b-24'!$B$5:$N$314,12,FALSE)</f>
        <v>1637.8286553398066</v>
      </c>
      <c r="M310" s="55">
        <f>VLOOKUP($C310,'Bilaga 2b-24'!$B$5:$N$314,13,FALSE)</f>
        <v>1836.7000502997514</v>
      </c>
      <c r="N310" s="44"/>
      <c r="P310">
        <f t="shared" si="31"/>
        <v>3</v>
      </c>
    </row>
    <row r="311" spans="1:16" x14ac:dyDescent="0.2">
      <c r="B311" s="44"/>
      <c r="C311" s="54" t="s">
        <v>245</v>
      </c>
      <c r="D311" s="55">
        <f>VLOOKUP($C311,'Bilaga 2b-24'!$B$5:$N$314,2,FALSE)</f>
        <v>117.6003775620281</v>
      </c>
      <c r="E311" s="55">
        <f>VLOOKUP($C311,'Bilaga 2b-24'!$B$5:$N$314,3,FALSE)</f>
        <v>119.26110585530616</v>
      </c>
      <c r="F311" s="55">
        <f>VLOOKUP($C311,'Bilaga 2b-24'!$B$5:$N$314,4,FALSE)</f>
        <v>365.75694444444463</v>
      </c>
      <c r="G311" s="55">
        <f>VLOOKUP($C311,'Bilaga 2b-24'!$B$5:$N$314,5,FALSE)</f>
        <v>450.25000000000023</v>
      </c>
      <c r="H311" s="55">
        <f>VLOOKUP($C311,'Bilaga 2b-24'!$B$5:$N$314,6,FALSE)</f>
        <v>245.55138888888902</v>
      </c>
      <c r="I311" s="55">
        <f>VLOOKUP($C311,'Bilaga 2b-24'!$B$5:$N$314,7,FALSE)</f>
        <v>283.15555555555574</v>
      </c>
      <c r="J311" s="55">
        <f>VLOOKUP($C311,'Bilaga 2b-24'!$B$5:$N$314,8,FALSE)</f>
        <v>943.39472222222275</v>
      </c>
      <c r="K311" s="55">
        <f>VLOOKUP($C311,'Bilaga 2b-24'!$B$5:$N$314,9,FALSE)</f>
        <v>1018.4717222222229</v>
      </c>
      <c r="L311" s="55">
        <f>VLOOKUP($C311,'Bilaga 2b-24'!$B$5:$N$314,12,FALSE)</f>
        <v>1672.3034331175847</v>
      </c>
      <c r="M311" s="55">
        <f>VLOOKUP($C311,'Bilaga 2b-24'!$B$5:$N$314,13,FALSE)</f>
        <v>1871.1383836330851</v>
      </c>
      <c r="N311" s="44"/>
      <c r="P311">
        <f t="shared" si="31"/>
        <v>4</v>
      </c>
    </row>
    <row r="312" spans="1:16" x14ac:dyDescent="0.2">
      <c r="B312" s="44"/>
      <c r="C312" s="54" t="s">
        <v>239</v>
      </c>
      <c r="D312" s="55">
        <f>VLOOKUP($C312,'Bilaga 2b-24'!$B$5:$N$314,2,FALSE)</f>
        <v>117.6003775620281</v>
      </c>
      <c r="E312" s="55">
        <f>VLOOKUP($C312,'Bilaga 2b-24'!$B$5:$N$314,3,FALSE)</f>
        <v>119.26110585530616</v>
      </c>
      <c r="F312" s="55">
        <f>VLOOKUP($C312,'Bilaga 2b-24'!$B$5:$N$314,4,FALSE)</f>
        <v>395.38888888888908</v>
      </c>
      <c r="G312" s="55">
        <f>VLOOKUP($C312,'Bilaga 2b-24'!$B$5:$N$314,5,FALSE)</f>
        <v>458.67777777777798</v>
      </c>
      <c r="H312" s="55">
        <f>VLOOKUP($C312,'Bilaga 2b-24'!$B$5:$N$314,6,FALSE)</f>
        <v>245.55138888888902</v>
      </c>
      <c r="I312" s="55">
        <f>VLOOKUP($C312,'Bilaga 2b-24'!$B$5:$N$314,7,FALSE)</f>
        <v>283.15555555555574</v>
      </c>
      <c r="J312" s="55">
        <f>VLOOKUP($C312,'Bilaga 2b-24'!$B$5:$N$314,8,FALSE)</f>
        <v>944.73500000000058</v>
      </c>
      <c r="K312" s="55">
        <f>VLOOKUP($C312,'Bilaga 2b-24'!$B$5:$N$314,9,FALSE)</f>
        <v>1067.1506111111116</v>
      </c>
      <c r="L312" s="55">
        <f>VLOOKUP($C312,'Bilaga 2b-24'!$B$5:$N$314,12,FALSE)</f>
        <v>1703.2756553398069</v>
      </c>
      <c r="M312" s="55">
        <f>VLOOKUP($C312,'Bilaga 2b-24'!$B$5:$N$314,13,FALSE)</f>
        <v>1928.2450502997515</v>
      </c>
      <c r="N312" s="44"/>
      <c r="P312">
        <f t="shared" si="31"/>
        <v>5</v>
      </c>
    </row>
    <row r="313" spans="1:16" x14ac:dyDescent="0.2">
      <c r="B313" s="44"/>
      <c r="C313" s="54" t="s">
        <v>242</v>
      </c>
      <c r="D313" s="55">
        <f>VLOOKUP($C313,'Bilaga 2b-24'!$B$5:$N$314,2,FALSE)</f>
        <v>117.6003775620281</v>
      </c>
      <c r="E313" s="55">
        <f>VLOOKUP($C313,'Bilaga 2b-24'!$B$5:$N$314,3,FALSE)</f>
        <v>119.26110585530616</v>
      </c>
      <c r="F313" s="55">
        <f>VLOOKUP($C313,'Bilaga 2b-24'!$B$5:$N$314,4,FALSE)</f>
        <v>330.35000000000019</v>
      </c>
      <c r="G313" s="55">
        <f>VLOOKUP($C313,'Bilaga 2b-24'!$B$5:$N$314,5,FALSE)</f>
        <v>330.35000000000019</v>
      </c>
      <c r="H313" s="55">
        <f>VLOOKUP($C313,'Bilaga 2b-24'!$B$5:$N$314,6,FALSE)</f>
        <v>272.8814236111113</v>
      </c>
      <c r="I313" s="55">
        <f>VLOOKUP($C313,'Bilaga 2b-24'!$B$5:$N$314,7,FALSE)</f>
        <v>315.86302083333351</v>
      </c>
      <c r="J313" s="55">
        <f>VLOOKUP($C313,'Bilaga 2b-24'!$B$5:$N$314,8,FALSE)</f>
        <v>1002.7422222222227</v>
      </c>
      <c r="K313" s="55">
        <f>VLOOKUP($C313,'Bilaga 2b-24'!$B$5:$N$314,9,FALSE)</f>
        <v>1175.1984444444449</v>
      </c>
      <c r="L313" s="55">
        <f>VLOOKUP($C313,'Bilaga 2b-24'!$B$5:$N$314,12,FALSE)</f>
        <v>1723.574023395362</v>
      </c>
      <c r="M313" s="55">
        <f>VLOOKUP($C313,'Bilaga 2b-24'!$B$5:$N$314,13,FALSE)</f>
        <v>1940.6725711330848</v>
      </c>
      <c r="N313" s="44"/>
      <c r="P313">
        <f t="shared" si="31"/>
        <v>6</v>
      </c>
    </row>
    <row r="314" spans="1:16" x14ac:dyDescent="0.2">
      <c r="B314" s="44"/>
      <c r="C314" s="54" t="s">
        <v>240</v>
      </c>
      <c r="D314" s="55">
        <f>VLOOKUP($C314,'Bilaga 2b-24'!$B$5:$N$314,2,FALSE)</f>
        <v>117.6003775620281</v>
      </c>
      <c r="E314" s="55">
        <f>VLOOKUP($C314,'Bilaga 2b-24'!$B$5:$N$314,3,FALSE)</f>
        <v>119.26110585530616</v>
      </c>
      <c r="F314" s="55">
        <f>VLOOKUP($C314,'Bilaga 2b-24'!$B$5:$N$314,4,FALSE)</f>
        <v>328.33333333333354</v>
      </c>
      <c r="G314" s="55">
        <f>VLOOKUP($C314,'Bilaga 2b-24'!$B$5:$N$314,5,FALSE)</f>
        <v>417.36111111111131</v>
      </c>
      <c r="H314" s="55">
        <f>VLOOKUP($C314,'Bilaga 2b-24'!$B$5:$N$314,6,FALSE)</f>
        <v>274.94722222222236</v>
      </c>
      <c r="I314" s="55">
        <f>VLOOKUP($C314,'Bilaga 2b-24'!$B$5:$N$314,7,FALSE)</f>
        <v>307.51666666666682</v>
      </c>
      <c r="J314" s="55">
        <f>VLOOKUP($C314,'Bilaga 2b-24'!$B$5:$N$314,8,FALSE)</f>
        <v>1003.7393888888895</v>
      </c>
      <c r="K314" s="55">
        <f>VLOOKUP($C314,'Bilaga 2b-24'!$B$5:$N$314,9,FALSE)</f>
        <v>1152.1778333333339</v>
      </c>
      <c r="L314" s="55">
        <f>VLOOKUP($C314,'Bilaga 2b-24'!$B$5:$N$314,12,FALSE)</f>
        <v>1724.6203220064735</v>
      </c>
      <c r="M314" s="55">
        <f>VLOOKUP($C314,'Bilaga 2b-24'!$B$5:$N$314,13,FALSE)</f>
        <v>1996.3167169664182</v>
      </c>
      <c r="N314" s="44"/>
      <c r="P314">
        <f t="shared" si="31"/>
        <v>7</v>
      </c>
    </row>
    <row r="315" spans="1:16" x14ac:dyDescent="0.2">
      <c r="B315" s="44"/>
      <c r="C315" s="54" t="s">
        <v>238</v>
      </c>
      <c r="D315" s="55">
        <f>VLOOKUP($C315,'Bilaga 2b-24'!$B$5:$N$314,2,FALSE)</f>
        <v>117.6003775620281</v>
      </c>
      <c r="E315" s="55">
        <f>VLOOKUP($C315,'Bilaga 2b-24'!$B$5:$N$314,3,FALSE)</f>
        <v>119.26110585530616</v>
      </c>
      <c r="F315" s="55">
        <f>VLOOKUP($C315,'Bilaga 2b-24'!$B$5:$N$314,4,FALSE)</f>
        <v>354.10838888888907</v>
      </c>
      <c r="G315" s="55">
        <f>VLOOKUP($C315,'Bilaga 2b-24'!$B$5:$N$314,5,FALSE)</f>
        <v>529.68250000000035</v>
      </c>
      <c r="H315" s="55">
        <f>VLOOKUP($C315,'Bilaga 2b-24'!$B$5:$N$314,6,FALSE)</f>
        <v>245.55138888888902</v>
      </c>
      <c r="I315" s="55">
        <f>VLOOKUP($C315,'Bilaga 2b-24'!$B$5:$N$314,7,FALSE)</f>
        <v>283.15555555555574</v>
      </c>
      <c r="J315" s="55">
        <f>VLOOKUP($C315,'Bilaga 2b-24'!$B$5:$N$314,8,FALSE)</f>
        <v>959.53166666666687</v>
      </c>
      <c r="K315" s="55">
        <f>VLOOKUP($C315,'Bilaga 2b-24'!$B$5:$N$314,9,FALSE)</f>
        <v>1095.1141666666672</v>
      </c>
      <c r="L315" s="55">
        <f>VLOOKUP($C315,'Bilaga 2b-24'!$B$5:$N$314,12,FALSE)</f>
        <v>1676.791822006473</v>
      </c>
      <c r="M315" s="55">
        <f>VLOOKUP($C315,'Bilaga 2b-24'!$B$5:$N$314,13,FALSE)</f>
        <v>2027.2133280775295</v>
      </c>
      <c r="N315" s="44"/>
      <c r="P315">
        <f t="shared" si="31"/>
        <v>8</v>
      </c>
    </row>
    <row r="316" spans="1:16" x14ac:dyDescent="0.2">
      <c r="B316" s="44"/>
      <c r="C316" s="54" t="s">
        <v>237</v>
      </c>
      <c r="D316" s="55">
        <f>VLOOKUP($C316,'Bilaga 2b-24'!$B$5:$N$314,2,FALSE)</f>
        <v>117.6003775620281</v>
      </c>
      <c r="E316" s="55">
        <f>VLOOKUP($C316,'Bilaga 2b-24'!$B$5:$N$314,3,FALSE)</f>
        <v>119.26110585530616</v>
      </c>
      <c r="F316" s="55">
        <f>VLOOKUP($C316,'Bilaga 2b-24'!$B$5:$N$314,4,FALSE)</f>
        <v>411.73888888888911</v>
      </c>
      <c r="G316" s="55">
        <f>VLOOKUP($C316,'Bilaga 2b-24'!$B$5:$N$314,5,FALSE)</f>
        <v>461.15555555555579</v>
      </c>
      <c r="H316" s="55">
        <f>VLOOKUP($C316,'Bilaga 2b-24'!$B$5:$N$314,6,FALSE)</f>
        <v>274.94722222222236</v>
      </c>
      <c r="I316" s="55">
        <f>VLOOKUP($C316,'Bilaga 2b-24'!$B$5:$N$314,7,FALSE)</f>
        <v>307.51666666666682</v>
      </c>
      <c r="J316" s="55">
        <f>VLOOKUP($C316,'Bilaga 2b-24'!$B$5:$N$314,8,FALSE)</f>
        <v>1039.2085000000004</v>
      </c>
      <c r="K316" s="55">
        <f>VLOOKUP($C316,'Bilaga 2b-24'!$B$5:$N$314,9,FALSE)</f>
        <v>1171.338444444445</v>
      </c>
      <c r="L316" s="55">
        <f>VLOOKUP($C316,'Bilaga 2b-24'!$B$5:$N$314,12,FALSE)</f>
        <v>1843.4949886731401</v>
      </c>
      <c r="M316" s="55">
        <f>VLOOKUP($C316,'Bilaga 2b-24'!$B$5:$N$314,13,FALSE)</f>
        <v>2059.2717725219736</v>
      </c>
      <c r="N316" s="44"/>
      <c r="P316">
        <f t="shared" si="31"/>
        <v>9</v>
      </c>
    </row>
    <row r="317" spans="1:16" ht="13.5" thickBot="1" x14ac:dyDescent="0.25">
      <c r="B317" s="44"/>
      <c r="C317" s="57" t="s">
        <v>236</v>
      </c>
      <c r="D317" s="58">
        <f>VLOOKUP($C317,'Bilaga 2b-24'!$B$5:$N$314,2,FALSE)</f>
        <v>117.6003775620281</v>
      </c>
      <c r="E317" s="58">
        <f>VLOOKUP($C317,'Bilaga 2b-24'!$B$5:$N$314,3,FALSE)</f>
        <v>119.26110585530616</v>
      </c>
      <c r="F317" s="58">
        <f>VLOOKUP($C317,'Bilaga 2b-24'!$B$5:$N$314,4,FALSE)</f>
        <v>677.0833333333336</v>
      </c>
      <c r="G317" s="58">
        <f>VLOOKUP($C317,'Bilaga 2b-24'!$B$5:$N$314,5,FALSE)</f>
        <v>842.8819444444448</v>
      </c>
      <c r="H317" s="58">
        <f>VLOOKUP($C317,'Bilaga 2b-24'!$B$5:$N$314,6,FALSE)</f>
        <v>274.94722222222236</v>
      </c>
      <c r="I317" s="58">
        <f>VLOOKUP($C317,'Bilaga 2b-24'!$B$5:$N$314,7,FALSE)</f>
        <v>307.51666666666682</v>
      </c>
      <c r="J317" s="58">
        <f>VLOOKUP($C317,'Bilaga 2b-24'!$B$5:$N$314,8,FALSE)</f>
        <v>1263.3887222222227</v>
      </c>
      <c r="K317" s="58">
        <f>VLOOKUP($C317,'Bilaga 2b-24'!$B$5:$N$314,9,FALSE)</f>
        <v>1417.5528333333341</v>
      </c>
      <c r="L317" s="58">
        <f>VLOOKUP($C317,'Bilaga 2b-24'!$B$5:$N$314,12,FALSE)</f>
        <v>2333.0196553398068</v>
      </c>
      <c r="M317" s="58">
        <f>VLOOKUP($C317,'Bilaga 2b-24'!$B$5:$N$314,13,FALSE)</f>
        <v>2687.2125502997519</v>
      </c>
      <c r="N317" s="44"/>
      <c r="P317">
        <f t="shared" si="31"/>
        <v>10</v>
      </c>
    </row>
    <row r="318" spans="1:16" ht="18.75" customHeight="1" thickTop="1" x14ac:dyDescent="0.2">
      <c r="B318" s="44"/>
      <c r="C318" s="59" t="s">
        <v>605</v>
      </c>
      <c r="D318" s="60">
        <f>SUM(D308:D317)/COUNTIF(D308:D317,"&gt;0")</f>
        <v>117.60037756202811</v>
      </c>
      <c r="E318" s="60">
        <f t="shared" ref="E318:M318" si="32">SUM(E308:E317)/COUNTIF(E308:E317,"&gt;0")</f>
        <v>119.26110585530617</v>
      </c>
      <c r="F318" s="60">
        <f t="shared" si="32"/>
        <v>372.02820000000014</v>
      </c>
      <c r="G318" s="60">
        <f t="shared" si="32"/>
        <v>452.70894444444474</v>
      </c>
      <c r="H318" s="60">
        <f t="shared" si="32"/>
        <v>262.57744791666681</v>
      </c>
      <c r="I318" s="60">
        <f t="shared" si="32"/>
        <v>298.16380208333351</v>
      </c>
      <c r="J318" s="60">
        <f t="shared" si="32"/>
        <v>990.59930555555582</v>
      </c>
      <c r="K318" s="60">
        <f t="shared" si="32"/>
        <v>1119.5972888888896</v>
      </c>
      <c r="L318" s="60">
        <f t="shared" si="32"/>
        <v>1742.8053310342511</v>
      </c>
      <c r="M318" s="60">
        <f t="shared" si="32"/>
        <v>1989.7311412719737</v>
      </c>
      <c r="N318" s="44"/>
      <c r="P318" s="19">
        <f>+M318/L318-1</f>
        <v>0.14168295554339783</v>
      </c>
    </row>
    <row r="319" spans="1:16" x14ac:dyDescent="0.2">
      <c r="B319" s="44"/>
      <c r="C319" s="59"/>
      <c r="D319" s="60"/>
      <c r="E319" s="60"/>
      <c r="F319" s="60"/>
      <c r="G319" s="60"/>
      <c r="H319" s="60"/>
      <c r="I319" s="60"/>
      <c r="J319" s="60"/>
      <c r="K319" s="60"/>
      <c r="L319" s="60"/>
      <c r="M319" s="60"/>
      <c r="N319" s="44"/>
    </row>
    <row r="320" spans="1:16" x14ac:dyDescent="0.2">
      <c r="B320" s="44"/>
      <c r="C320" s="59"/>
      <c r="D320" s="60"/>
      <c r="E320" s="60"/>
      <c r="F320" s="60"/>
      <c r="G320" s="60"/>
      <c r="H320" s="60"/>
      <c r="I320" s="60"/>
      <c r="J320" s="60"/>
      <c r="K320" s="60"/>
      <c r="L320" s="60"/>
      <c r="M320" s="60"/>
      <c r="N320" s="44"/>
    </row>
    <row r="321" spans="1:16" ht="15.75" x14ac:dyDescent="0.25">
      <c r="B321" s="44"/>
      <c r="C321" s="45" t="str">
        <f>CONCATENATE("Kostnad fördelad per nyttighet i kr/månad och lägenhet inkl moms i ",A324)</f>
        <v>Kostnad fördelad per nyttighet i kr/månad och lägenhet inkl moms i Dalarna län</v>
      </c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4"/>
    </row>
    <row r="322" spans="1:16" x14ac:dyDescent="0.2">
      <c r="B322" s="44"/>
      <c r="C322" s="44"/>
      <c r="D322" s="46" t="s">
        <v>1</v>
      </c>
      <c r="E322" s="46"/>
      <c r="F322" s="46" t="s">
        <v>2</v>
      </c>
      <c r="G322" s="46"/>
      <c r="H322" s="46" t="s">
        <v>627</v>
      </c>
      <c r="I322" s="46"/>
      <c r="J322" s="46" t="s">
        <v>4</v>
      </c>
      <c r="K322" s="46"/>
      <c r="L322" s="46" t="s">
        <v>628</v>
      </c>
      <c r="M322" s="46"/>
      <c r="N322" s="44"/>
      <c r="O322" s="47" t="s">
        <v>602</v>
      </c>
    </row>
    <row r="323" spans="1:16" ht="13.5" thickBot="1" x14ac:dyDescent="0.25">
      <c r="A323" t="s">
        <v>7</v>
      </c>
      <c r="B323" s="44"/>
      <c r="C323" s="48" t="s">
        <v>8</v>
      </c>
      <c r="D323" s="49">
        <v>2023</v>
      </c>
      <c r="E323" s="49">
        <v>2024</v>
      </c>
      <c r="F323" s="49">
        <v>2023</v>
      </c>
      <c r="G323" s="49">
        <v>2024</v>
      </c>
      <c r="H323" s="49">
        <v>2023</v>
      </c>
      <c r="I323" s="49">
        <v>2024</v>
      </c>
      <c r="J323" s="49">
        <v>2023</v>
      </c>
      <c r="K323" s="49">
        <v>2024</v>
      </c>
      <c r="L323" s="49">
        <v>2023</v>
      </c>
      <c r="M323" s="49">
        <v>2024</v>
      </c>
      <c r="N323" s="44"/>
      <c r="O323" s="47">
        <v>2024</v>
      </c>
      <c r="P323" t="s">
        <v>603</v>
      </c>
    </row>
    <row r="324" spans="1:16" ht="18.75" customHeight="1" x14ac:dyDescent="0.2">
      <c r="A324" s="14" t="s">
        <v>246</v>
      </c>
      <c r="B324" s="62"/>
      <c r="C324" s="51" t="s">
        <v>258</v>
      </c>
      <c r="D324" s="52">
        <f>VLOOKUP($C324,'Bilaga 2b-24'!$B$5:$N$314,2,FALSE)</f>
        <v>114.29801779935282</v>
      </c>
      <c r="E324" s="52">
        <f>VLOOKUP($C324,'Bilaga 2b-24'!$B$5:$N$314,3,FALSE)</f>
        <v>107.57222705417229</v>
      </c>
      <c r="F324" s="52">
        <f>VLOOKUP($C324,'Bilaga 2b-24'!$B$5:$N$314,4,FALSE)</f>
        <v>306.50000000000017</v>
      </c>
      <c r="G324" s="52">
        <f>VLOOKUP($C324,'Bilaga 2b-24'!$B$5:$N$314,5,FALSE)</f>
        <v>352.49444444444458</v>
      </c>
      <c r="H324" s="52">
        <f>VLOOKUP($C324,'Bilaga 2b-24'!$B$5:$N$314,6,FALSE)</f>
        <v>171.42638888888897</v>
      </c>
      <c r="I324" s="52">
        <f>VLOOKUP($C324,'Bilaga 2b-24'!$B$5:$N$314,7,FALSE)</f>
        <v>189.89166666666677</v>
      </c>
      <c r="J324" s="52">
        <f>VLOOKUP($C324,'Bilaga 2b-24'!$B$5:$N$314,8,FALSE)</f>
        <v>926.7323888888892</v>
      </c>
      <c r="K324" s="52">
        <f>VLOOKUP($C324,'Bilaga 2b-24'!$B$5:$N$314,9,FALSE)</f>
        <v>1136.5448333333338</v>
      </c>
      <c r="L324" s="52">
        <f>VLOOKUP($C324,'Bilaga 2b-24'!$B$5:$N$314,12,FALSE)</f>
        <v>1518.9567955771315</v>
      </c>
      <c r="M324" s="52">
        <f>VLOOKUP($C324,'Bilaga 2b-24'!$B$5:$N$314,13,FALSE)</f>
        <v>1786.5031714986178</v>
      </c>
      <c r="N324" s="44"/>
      <c r="O324" s="36">
        <f>+M338-M324</f>
        <v>812.72180072360584</v>
      </c>
      <c r="P324">
        <f>RANK(M324,$M$324:$M$338,1)</f>
        <v>1</v>
      </c>
    </row>
    <row r="325" spans="1:16" x14ac:dyDescent="0.2">
      <c r="B325" s="44"/>
      <c r="C325" s="56" t="s">
        <v>248</v>
      </c>
      <c r="D325" s="55">
        <f>VLOOKUP($C325,'Bilaga 2b-24'!$B$5:$N$314,2,FALSE)</f>
        <v>141.27477477477484</v>
      </c>
      <c r="E325" s="55">
        <f>VLOOKUP($C325,'Bilaga 2b-24'!$B$5:$N$314,3,FALSE)</f>
        <v>75.833331214057253</v>
      </c>
      <c r="F325" s="55">
        <f>VLOOKUP($C325,'Bilaga 2b-24'!$B$5:$N$314,4,FALSE)</f>
        <v>620.97222222222251</v>
      </c>
      <c r="G325" s="55">
        <f>VLOOKUP($C325,'Bilaga 2b-24'!$B$5:$N$314,5,FALSE)</f>
        <v>658.20555555555586</v>
      </c>
      <c r="H325" s="55">
        <f>VLOOKUP($C325,'Bilaga 2b-24'!$B$5:$N$314,6,FALSE)</f>
        <v>305.17683738425939</v>
      </c>
      <c r="I325" s="55">
        <f>VLOOKUP($C325,'Bilaga 2b-24'!$B$5:$N$314,7,FALSE)</f>
        <v>305.17683738425939</v>
      </c>
      <c r="J325" s="55">
        <f>VLOOKUP($C325,'Bilaga 2b-24'!$B$5:$N$314,8,FALSE)</f>
        <v>773.96216666666703</v>
      </c>
      <c r="K325" s="55">
        <f>VLOOKUP($C325,'Bilaga 2b-24'!$B$5:$N$314,9,FALSE)</f>
        <v>860.30822222222275</v>
      </c>
      <c r="L325" s="55">
        <f>VLOOKUP($C325,'Bilaga 2b-24'!$B$5:$N$314,12,FALSE)</f>
        <v>1841.3860010479239</v>
      </c>
      <c r="M325" s="55">
        <f>VLOOKUP($C325,'Bilaga 2b-24'!$B$5:$N$314,13,FALSE)</f>
        <v>1899.5239463760954</v>
      </c>
      <c r="N325" s="44"/>
      <c r="P325">
        <f t="shared" ref="P325:P338" si="33">RANK(M325,$M$324:$M$338,1)</f>
        <v>2</v>
      </c>
    </row>
    <row r="326" spans="1:16" x14ac:dyDescent="0.2">
      <c r="B326" s="44"/>
      <c r="C326" s="54" t="s">
        <v>257</v>
      </c>
      <c r="D326" s="55">
        <f>VLOOKUP($C326,'Bilaga 2b-24'!$B$5:$N$314,2,FALSE)</f>
        <v>122.68440170940177</v>
      </c>
      <c r="E326" s="55">
        <f>VLOOKUP($C326,'Bilaga 2b-24'!$B$5:$N$314,3,FALSE)</f>
        <v>174.17777379353842</v>
      </c>
      <c r="F326" s="55">
        <f>VLOOKUP($C326,'Bilaga 2b-24'!$B$5:$N$314,4,FALSE)</f>
        <v>482.26666666666694</v>
      </c>
      <c r="G326" s="55">
        <f>VLOOKUP($C326,'Bilaga 2b-24'!$B$5:$N$314,5,FALSE)</f>
        <v>531.1166666666669</v>
      </c>
      <c r="H326" s="55">
        <f>VLOOKUP($C326,'Bilaga 2b-24'!$B$5:$N$314,6,FALSE)</f>
        <v>242.06527777777796</v>
      </c>
      <c r="I326" s="55">
        <f>VLOOKUP($C326,'Bilaga 2b-24'!$B$5:$N$314,7,FALSE)</f>
        <v>250.19722222222234</v>
      </c>
      <c r="J326" s="55">
        <f>VLOOKUP($C326,'Bilaga 2b-24'!$B$5:$N$314,8,FALSE)</f>
        <v>941.97938888888939</v>
      </c>
      <c r="K326" s="55">
        <f>VLOOKUP($C326,'Bilaga 2b-24'!$B$5:$N$314,9,FALSE)</f>
        <v>1073.7447777777782</v>
      </c>
      <c r="L326" s="55">
        <f>VLOOKUP($C326,'Bilaga 2b-24'!$B$5:$N$314,12,FALSE)</f>
        <v>1788.995735042736</v>
      </c>
      <c r="M326" s="55">
        <f>VLOOKUP($C326,'Bilaga 2b-24'!$B$5:$N$314,13,FALSE)</f>
        <v>2029.2364404602058</v>
      </c>
      <c r="N326" s="44"/>
      <c r="P326">
        <f t="shared" si="33"/>
        <v>3</v>
      </c>
    </row>
    <row r="327" spans="1:16" x14ac:dyDescent="0.2">
      <c r="B327" s="44"/>
      <c r="C327" s="54" t="s">
        <v>256</v>
      </c>
      <c r="D327" s="55">
        <f>VLOOKUP($C327,'Bilaga 2b-24'!$B$5:$N$314,2,FALSE)</f>
        <v>132.19549549549558</v>
      </c>
      <c r="E327" s="55">
        <f>VLOOKUP($C327,'Bilaga 2b-24'!$B$5:$N$314,3,FALSE)</f>
        <v>134.18333265516506</v>
      </c>
      <c r="F327" s="55">
        <f>VLOOKUP($C327,'Bilaga 2b-24'!$B$5:$N$314,4,FALSE)</f>
        <v>327.50000000000017</v>
      </c>
      <c r="G327" s="55">
        <f>VLOOKUP($C327,'Bilaga 2b-24'!$B$5:$N$314,5,FALSE)</f>
        <v>328.27777777777794</v>
      </c>
      <c r="H327" s="55">
        <f>VLOOKUP($C327,'Bilaga 2b-24'!$B$5:$N$314,6,FALSE)</f>
        <v>280.46111111111128</v>
      </c>
      <c r="I327" s="55">
        <f>VLOOKUP($C327,'Bilaga 2b-24'!$B$5:$N$314,7,FALSE)</f>
        <v>232.98194444444459</v>
      </c>
      <c r="J327" s="55">
        <f>VLOOKUP($C327,'Bilaga 2b-24'!$B$5:$N$314,8,FALSE)</f>
        <v>1129.736222222223</v>
      </c>
      <c r="K327" s="55">
        <f>VLOOKUP($C327,'Bilaga 2b-24'!$B$5:$N$314,9,FALSE)</f>
        <v>1400.665333333334</v>
      </c>
      <c r="L327" s="55">
        <f>VLOOKUP($C327,'Bilaga 2b-24'!$B$5:$N$314,12,FALSE)</f>
        <v>1869.89282882883</v>
      </c>
      <c r="M327" s="55">
        <f>VLOOKUP($C327,'Bilaga 2b-24'!$B$5:$N$314,13,FALSE)</f>
        <v>2096.1083882107218</v>
      </c>
      <c r="N327" s="44"/>
      <c r="P327">
        <f t="shared" si="33"/>
        <v>4</v>
      </c>
    </row>
    <row r="328" spans="1:16" x14ac:dyDescent="0.2">
      <c r="B328" s="44"/>
      <c r="C328" s="54" t="s">
        <v>260</v>
      </c>
      <c r="D328" s="55">
        <f>VLOOKUP($C328,'Bilaga 2b-24'!$B$5:$N$314,2,FALSE)</f>
        <v>142.02777777777786</v>
      </c>
      <c r="E328" s="55">
        <f>VLOOKUP($C328,'Bilaga 2b-24'!$B$5:$N$314,3,FALSE)</f>
        <v>161.99444664849176</v>
      </c>
      <c r="F328" s="55">
        <f>VLOOKUP($C328,'Bilaga 2b-24'!$B$5:$N$314,4,FALSE)</f>
        <v>515.01666666666699</v>
      </c>
      <c r="G328" s="55">
        <f>VLOOKUP($C328,'Bilaga 2b-24'!$B$5:$N$314,5,FALSE)</f>
        <v>566.44444444444468</v>
      </c>
      <c r="H328" s="55">
        <f>VLOOKUP($C328,'Bilaga 2b-24'!$B$5:$N$314,6,FALSE)</f>
        <v>238.04166666666677</v>
      </c>
      <c r="I328" s="55">
        <f>VLOOKUP($C328,'Bilaga 2b-24'!$B$5:$N$314,7,FALSE)</f>
        <v>247.28194444444458</v>
      </c>
      <c r="J328" s="55">
        <f>VLOOKUP($C328,'Bilaga 2b-24'!$B$5:$N$314,8,FALSE)</f>
        <v>1030.1267777777782</v>
      </c>
      <c r="K328" s="55">
        <f>VLOOKUP($C328,'Bilaga 2b-24'!$B$5:$N$314,9,FALSE)</f>
        <v>1137.6921111111117</v>
      </c>
      <c r="L328" s="55">
        <f>VLOOKUP($C328,'Bilaga 2b-24'!$B$5:$N$314,12,FALSE)</f>
        <v>1925.2128888888899</v>
      </c>
      <c r="M328" s="55">
        <f>VLOOKUP($C328,'Bilaga 2b-24'!$B$5:$N$314,13,FALSE)</f>
        <v>2113.4129466484924</v>
      </c>
      <c r="N328" s="44"/>
      <c r="P328">
        <f t="shared" si="33"/>
        <v>5</v>
      </c>
    </row>
    <row r="329" spans="1:16" x14ac:dyDescent="0.2">
      <c r="B329" s="44"/>
      <c r="C329" s="54" t="s">
        <v>262</v>
      </c>
      <c r="D329" s="55">
        <f>VLOOKUP($C329,'Bilaga 2b-24'!$B$5:$N$314,2,FALSE)</f>
        <v>146.12400215749736</v>
      </c>
      <c r="E329" s="55">
        <f>VLOOKUP($C329,'Bilaga 2b-24'!$B$5:$N$314,3,FALSE)</f>
        <v>81.365134980943367</v>
      </c>
      <c r="F329" s="55">
        <f>VLOOKUP($C329,'Bilaga 2b-24'!$B$5:$N$314,4,FALSE)</f>
        <v>537.77777777777806</v>
      </c>
      <c r="G329" s="55">
        <f>VLOOKUP($C329,'Bilaga 2b-24'!$B$5:$N$314,5,FALSE)</f>
        <v>586.22222222222251</v>
      </c>
      <c r="H329" s="55">
        <f>VLOOKUP($C329,'Bilaga 2b-24'!$B$5:$N$314,6,FALSE)</f>
        <v>300.29444444444459</v>
      </c>
      <c r="I329" s="55">
        <f>VLOOKUP($C329,'Bilaga 2b-24'!$B$5:$N$314,7,FALSE)</f>
        <v>327.44722222222242</v>
      </c>
      <c r="J329" s="55">
        <f>VLOOKUP($C329,'Bilaga 2b-24'!$B$5:$N$314,8,FALSE)</f>
        <v>1003.7393888888895</v>
      </c>
      <c r="K329" s="55">
        <f>VLOOKUP($C329,'Bilaga 2b-24'!$B$5:$N$314,9,FALSE)</f>
        <v>1152.1778333333339</v>
      </c>
      <c r="L329" s="55">
        <f>VLOOKUP($C329,'Bilaga 2b-24'!$B$5:$N$314,12,FALSE)</f>
        <v>1987.9356132686096</v>
      </c>
      <c r="M329" s="55">
        <f>VLOOKUP($C329,'Bilaga 2b-24'!$B$5:$N$314,13,FALSE)</f>
        <v>2147.2124127587217</v>
      </c>
      <c r="N329" s="44"/>
      <c r="P329">
        <f t="shared" si="33"/>
        <v>6</v>
      </c>
    </row>
    <row r="330" spans="1:16" x14ac:dyDescent="0.2">
      <c r="B330" s="44"/>
      <c r="C330" s="54" t="s">
        <v>261</v>
      </c>
      <c r="D330" s="55">
        <f>VLOOKUP($C330,'Bilaga 2b-24'!$B$5:$N$314,2,FALSE)</f>
        <v>95.619447033240192</v>
      </c>
      <c r="E330" s="55">
        <f>VLOOKUP($C330,'Bilaga 2b-24'!$B$5:$N$314,3,FALSE)</f>
        <v>105.22777777777782</v>
      </c>
      <c r="F330" s="55">
        <f>VLOOKUP($C330,'Bilaga 2b-24'!$B$5:$N$314,4,FALSE)</f>
        <v>327.22222222222234</v>
      </c>
      <c r="G330" s="55">
        <f>VLOOKUP($C330,'Bilaga 2b-24'!$B$5:$N$314,5,FALSE)</f>
        <v>327.22222222222234</v>
      </c>
      <c r="H330" s="55">
        <f>VLOOKUP($C330,'Bilaga 2b-24'!$B$5:$N$314,6,FALSE)</f>
        <v>274.94722222222236</v>
      </c>
      <c r="I330" s="55">
        <f>VLOOKUP($C330,'Bilaga 2b-24'!$B$5:$N$314,7,FALSE)</f>
        <v>307.51666666666682</v>
      </c>
      <c r="J330" s="55">
        <f>VLOOKUP($C330,'Bilaga 2b-24'!$B$5:$N$314,8,FALSE)</f>
        <v>1140.4906111111118</v>
      </c>
      <c r="K330" s="55">
        <f>VLOOKUP($C330,'Bilaga 2b-24'!$B$5:$N$314,9,FALSE)</f>
        <v>1438.0751666666672</v>
      </c>
      <c r="L330" s="55">
        <f>VLOOKUP($C330,'Bilaga 2b-24'!$B$5:$N$314,12,FALSE)</f>
        <v>1838.279502588797</v>
      </c>
      <c r="M330" s="55">
        <f>VLOOKUP($C330,'Bilaga 2b-24'!$B$5:$N$314,13,FALSE)</f>
        <v>2178.0418333333341</v>
      </c>
      <c r="N330" s="44"/>
      <c r="P330">
        <f t="shared" si="33"/>
        <v>7</v>
      </c>
    </row>
    <row r="331" spans="1:16" x14ac:dyDescent="0.2">
      <c r="B331" s="44"/>
      <c r="C331" s="54" t="s">
        <v>625</v>
      </c>
      <c r="D331" s="55">
        <f>VLOOKUP($C331,'Bilaga 2b-24'!$B$5:$N$314,2,FALSE)</f>
        <v>138.04424217907234</v>
      </c>
      <c r="E331" s="55">
        <f>VLOOKUP($C331,'Bilaga 2b-24'!$B$5:$N$314,3,FALSE)</f>
        <v>155.5833333333334</v>
      </c>
      <c r="F331" s="55">
        <f>VLOOKUP($C331,'Bilaga 2b-24'!$B$5:$N$314,4,FALSE)</f>
        <v>461.32222222222248</v>
      </c>
      <c r="G331" s="55">
        <f>VLOOKUP($C331,'Bilaga 2b-24'!$B$5:$N$314,5,FALSE)</f>
        <v>553.64444444444473</v>
      </c>
      <c r="H331" s="55">
        <f>VLOOKUP($C331,'Bilaga 2b-24'!$B$5:$N$314,6,FALSE)</f>
        <v>306.02013888888899</v>
      </c>
      <c r="I331" s="55">
        <f>VLOOKUP($C331,'Bilaga 2b-24'!$B$5:$N$314,7,FALSE)</f>
        <v>343.04097222222236</v>
      </c>
      <c r="J331" s="55">
        <f>VLOOKUP($C331,'Bilaga 2b-24'!$B$5:$N$314,8,FALSE)</f>
        <v>0</v>
      </c>
      <c r="K331" s="55">
        <f>VLOOKUP($C331,'Bilaga 2b-24'!$B$5:$N$314,9,FALSE)</f>
        <v>0</v>
      </c>
      <c r="L331" s="55">
        <f>VLOOKUP($C331,'Bilaga 2b-24'!$B$5:$N$314,12,FALSE)</f>
        <v>1949.071302077522</v>
      </c>
      <c r="M331" s="55">
        <f>VLOOKUP($C331,'Bilaga 2b-24'!$B$5:$N$314,13,FALSE)</f>
        <v>2254.2874665143868</v>
      </c>
      <c r="N331" s="44"/>
      <c r="P331">
        <f t="shared" si="33"/>
        <v>8</v>
      </c>
    </row>
    <row r="332" spans="1:16" x14ac:dyDescent="0.2">
      <c r="B332" s="44"/>
      <c r="C332" s="54" t="s">
        <v>259</v>
      </c>
      <c r="D332" s="55">
        <f>VLOOKUP($C332,'Bilaga 2b-24'!$B$5:$N$314,2,FALSE)</f>
        <v>145.70090090090099</v>
      </c>
      <c r="E332" s="55">
        <f>VLOOKUP($C332,'Bilaga 2b-24'!$B$5:$N$314,3,FALSE)</f>
        <v>190.81755744086396</v>
      </c>
      <c r="F332" s="55">
        <f>VLOOKUP($C332,'Bilaga 2b-24'!$B$5:$N$314,4,FALSE)</f>
        <v>533.71111111111134</v>
      </c>
      <c r="G332" s="55">
        <f>VLOOKUP($C332,'Bilaga 2b-24'!$B$5:$N$314,5,FALSE)</f>
        <v>614.3666666666669</v>
      </c>
      <c r="H332" s="55">
        <f>VLOOKUP($C332,'Bilaga 2b-24'!$B$5:$N$314,6,FALSE)</f>
        <v>306.02013888888899</v>
      </c>
      <c r="I332" s="55">
        <f>VLOOKUP($C332,'Bilaga 2b-24'!$B$5:$N$314,7,FALSE)</f>
        <v>343.04097222222236</v>
      </c>
      <c r="J332" s="55">
        <f>VLOOKUP($C332,'Bilaga 2b-24'!$B$5:$N$314,8,FALSE)</f>
        <v>1143.9646111111117</v>
      </c>
      <c r="K332" s="55">
        <f>VLOOKUP($C332,'Bilaga 2b-24'!$B$5:$N$314,9,FALSE)</f>
        <v>1256.9446666666674</v>
      </c>
      <c r="L332" s="55">
        <f>VLOOKUP($C332,'Bilaga 2b-24'!$B$5:$N$314,12,FALSE)</f>
        <v>2129.3967620120134</v>
      </c>
      <c r="M332" s="55">
        <f>VLOOKUP($C332,'Bilaga 2b-24'!$B$5:$N$314,13,FALSE)</f>
        <v>2405.1698629964208</v>
      </c>
      <c r="N332" s="44"/>
      <c r="P332">
        <f t="shared" si="33"/>
        <v>9</v>
      </c>
    </row>
    <row r="333" spans="1:16" x14ac:dyDescent="0.2">
      <c r="B333" s="44"/>
      <c r="C333" s="54" t="s">
        <v>255</v>
      </c>
      <c r="D333" s="55">
        <f>VLOOKUP($C333,'Bilaga 2b-24'!$B$5:$N$314,2,FALSE)</f>
        <v>173.8333333333334</v>
      </c>
      <c r="E333" s="55">
        <f>VLOOKUP($C333,'Bilaga 2b-24'!$B$5:$N$314,3,FALSE)</f>
        <v>227.11944580078122</v>
      </c>
      <c r="F333" s="55">
        <f>VLOOKUP($C333,'Bilaga 2b-24'!$B$5:$N$314,4,FALSE)</f>
        <v>634.16666666666708</v>
      </c>
      <c r="G333" s="55">
        <f>VLOOKUP($C333,'Bilaga 2b-24'!$B$5:$N$314,5,FALSE)</f>
        <v>716.59444444444478</v>
      </c>
      <c r="H333" s="55">
        <f>VLOOKUP($C333,'Bilaga 2b-24'!$B$5:$N$314,6,FALSE)</f>
        <v>222.64861111111122</v>
      </c>
      <c r="I333" s="55">
        <f>VLOOKUP($C333,'Bilaga 2b-24'!$B$5:$N$314,7,FALSE)</f>
        <v>248.09305555555571</v>
      </c>
      <c r="J333" s="55">
        <f>VLOOKUP($C333,'Bilaga 2b-24'!$B$5:$N$314,8,FALSE)</f>
        <v>1031.1882777777785</v>
      </c>
      <c r="K333" s="55">
        <f>VLOOKUP($C333,'Bilaga 2b-24'!$B$5:$N$314,9,FALSE)</f>
        <v>1257.9847222222229</v>
      </c>
      <c r="L333" s="55">
        <f>VLOOKUP($C333,'Bilaga 2b-24'!$B$5:$N$314,12,FALSE)</f>
        <v>2061.8368888888904</v>
      </c>
      <c r="M333" s="55">
        <f>VLOOKUP($C333,'Bilaga 2b-24'!$B$5:$N$314,13,FALSE)</f>
        <v>2449.7916680230051</v>
      </c>
      <c r="N333" s="44"/>
      <c r="P333">
        <f t="shared" si="33"/>
        <v>10</v>
      </c>
    </row>
    <row r="334" spans="1:16" x14ac:dyDescent="0.2">
      <c r="B334" s="44"/>
      <c r="C334" s="54" t="s">
        <v>247</v>
      </c>
      <c r="D334" s="55">
        <f>VLOOKUP($C334,'Bilaga 2b-24'!$B$5:$N$314,2,FALSE)</f>
        <v>186.69537935994254</v>
      </c>
      <c r="E334" s="55">
        <f>VLOOKUP($C334,'Bilaga 2b-24'!$B$5:$N$314,3,FALSE)</f>
        <v>191.40000000000009</v>
      </c>
      <c r="F334" s="55">
        <f>VLOOKUP($C334,'Bilaga 2b-24'!$B$5:$N$314,4,FALSE)</f>
        <v>585.41111111111138</v>
      </c>
      <c r="G334" s="55">
        <f>VLOOKUP($C334,'Bilaga 2b-24'!$B$5:$N$314,5,FALSE)</f>
        <v>702.49444444444487</v>
      </c>
      <c r="H334" s="55">
        <f>VLOOKUP($C334,'Bilaga 2b-24'!$B$5:$N$314,6,FALSE)</f>
        <v>280.46111111111128</v>
      </c>
      <c r="I334" s="55">
        <f>VLOOKUP($C334,'Bilaga 2b-24'!$B$5:$N$314,7,FALSE)</f>
        <v>232.98194444444459</v>
      </c>
      <c r="J334" s="55">
        <f>VLOOKUP($C334,'Bilaga 2b-24'!$B$5:$N$314,8,FALSE)</f>
        <v>1220.8767361111115</v>
      </c>
      <c r="K334" s="55">
        <f>VLOOKUP($C334,'Bilaga 2b-24'!$B$5:$N$314,9,FALSE)</f>
        <v>1381.710069444445</v>
      </c>
      <c r="L334" s="55">
        <f>VLOOKUP($C334,'Bilaga 2b-24'!$B$5:$N$314,12,FALSE)</f>
        <v>2273.4443376932768</v>
      </c>
      <c r="M334" s="55">
        <f>VLOOKUP($C334,'Bilaga 2b-24'!$B$5:$N$314,13,FALSE)</f>
        <v>2508.5864583333346</v>
      </c>
      <c r="N334" s="44"/>
      <c r="P334">
        <f t="shared" si="33"/>
        <v>11</v>
      </c>
    </row>
    <row r="335" spans="1:16" x14ac:dyDescent="0.2">
      <c r="B335" s="44"/>
      <c r="C335" s="54" t="s">
        <v>251</v>
      </c>
      <c r="D335" s="55">
        <f>VLOOKUP($C335,'Bilaga 2b-24'!$B$5:$N$314,2,FALSE)</f>
        <v>162.19902912621367</v>
      </c>
      <c r="E335" s="55">
        <f>VLOOKUP($C335,'Bilaga 2b-24'!$B$5:$N$314,3,FALSE)</f>
        <v>173.97222222222231</v>
      </c>
      <c r="F335" s="55">
        <f>VLOOKUP($C335,'Bilaga 2b-24'!$B$5:$N$314,4,FALSE)</f>
        <v>497.77222222222252</v>
      </c>
      <c r="G335" s="55">
        <f>VLOOKUP($C335,'Bilaga 2b-24'!$B$5:$N$314,5,FALSE)</f>
        <v>621.62777777777808</v>
      </c>
      <c r="H335" s="55">
        <f>VLOOKUP($C335,'Bilaga 2b-24'!$B$5:$N$314,6,FALSE)</f>
        <v>306.02013888888899</v>
      </c>
      <c r="I335" s="55">
        <f>VLOOKUP($C335,'Bilaga 2b-24'!$B$5:$N$314,7,FALSE)</f>
        <v>343.04097222222236</v>
      </c>
      <c r="J335" s="55">
        <f>VLOOKUP($C335,'Bilaga 2b-24'!$B$5:$N$314,8,FALSE)</f>
        <v>1097.6660555555561</v>
      </c>
      <c r="K335" s="55">
        <f>VLOOKUP($C335,'Bilaga 2b-24'!$B$5:$N$314,9,FALSE)</f>
        <v>1382.995111111112</v>
      </c>
      <c r="L335" s="55">
        <f>VLOOKUP($C335,'Bilaga 2b-24'!$B$5:$N$314,12,FALSE)</f>
        <v>2063.6574457928814</v>
      </c>
      <c r="M335" s="55">
        <f>VLOOKUP($C335,'Bilaga 2b-24'!$B$5:$N$314,13,FALSE)</f>
        <v>2521.6360833333347</v>
      </c>
      <c r="N335" s="44"/>
      <c r="P335">
        <f t="shared" si="33"/>
        <v>12</v>
      </c>
    </row>
    <row r="336" spans="1:16" x14ac:dyDescent="0.2">
      <c r="B336" s="44"/>
      <c r="C336" s="54" t="s">
        <v>253</v>
      </c>
      <c r="D336" s="55">
        <f>VLOOKUP($C336,'Bilaga 2b-24'!$B$5:$N$314,2,FALSE)</f>
        <v>153.1885727833097</v>
      </c>
      <c r="E336" s="55">
        <f>VLOOKUP($C336,'Bilaga 2b-24'!$B$5:$N$314,3,FALSE)</f>
        <v>161.56110763549785</v>
      </c>
      <c r="F336" s="55">
        <f>VLOOKUP($C336,'Bilaga 2b-24'!$B$5:$N$314,4,FALSE)</f>
        <v>696.3333333333336</v>
      </c>
      <c r="G336" s="55">
        <f>VLOOKUP($C336,'Bilaga 2b-24'!$B$5:$N$314,5,FALSE)</f>
        <v>745.00000000000034</v>
      </c>
      <c r="H336" s="55">
        <f>VLOOKUP($C336,'Bilaga 2b-24'!$B$5:$N$314,6,FALSE)</f>
        <v>280.46111111111128</v>
      </c>
      <c r="I336" s="55">
        <f>VLOOKUP($C336,'Bilaga 2b-24'!$B$5:$N$314,7,FALSE)</f>
        <v>232.98194444444459</v>
      </c>
      <c r="J336" s="55">
        <f>VLOOKUP($C336,'Bilaga 2b-24'!$B$5:$N$314,8,FALSE)</f>
        <v>1129.3716666666671</v>
      </c>
      <c r="K336" s="55">
        <f>VLOOKUP($C336,'Bilaga 2b-24'!$B$5:$N$314,9,FALSE)</f>
        <v>1433.8720555555562</v>
      </c>
      <c r="L336" s="55">
        <f>VLOOKUP($C336,'Bilaga 2b-24'!$B$5:$N$314,12,FALSE)</f>
        <v>2259.3546838944221</v>
      </c>
      <c r="M336" s="55">
        <f>VLOOKUP($C336,'Bilaga 2b-24'!$B$5:$N$314,13,FALSE)</f>
        <v>2573.4151076354988</v>
      </c>
      <c r="N336" s="44"/>
      <c r="P336">
        <f t="shared" si="33"/>
        <v>13</v>
      </c>
    </row>
    <row r="337" spans="1:16" x14ac:dyDescent="0.2">
      <c r="B337" s="44"/>
      <c r="C337" s="54" t="s">
        <v>254</v>
      </c>
      <c r="D337" s="55">
        <f>VLOOKUP($C337,'Bilaga 2b-24'!$B$5:$N$314,2,FALSE)</f>
        <v>203.42732732732745</v>
      </c>
      <c r="E337" s="55">
        <f>VLOOKUP($C337,'Bilaga 2b-24'!$B$5:$N$314,3,FALSE)</f>
        <v>209.31665632459843</v>
      </c>
      <c r="F337" s="55">
        <f>VLOOKUP($C337,'Bilaga 2b-24'!$B$5:$N$314,4,FALSE)</f>
        <v>642.87777777777808</v>
      </c>
      <c r="G337" s="55">
        <f>VLOOKUP($C337,'Bilaga 2b-24'!$B$5:$N$314,5,FALSE)</f>
        <v>681.49444444444475</v>
      </c>
      <c r="H337" s="55">
        <f>VLOOKUP($C337,'Bilaga 2b-24'!$B$5:$N$314,6,FALSE)</f>
        <v>280.46111111111128</v>
      </c>
      <c r="I337" s="55">
        <f>VLOOKUP($C337,'Bilaga 2b-24'!$B$5:$N$314,7,FALSE)</f>
        <v>232.98194444444459</v>
      </c>
      <c r="J337" s="55">
        <f>VLOOKUP($C337,'Bilaga 2b-24'!$B$5:$N$314,8,FALSE)</f>
        <v>1246.4583333333342</v>
      </c>
      <c r="K337" s="55">
        <f>VLOOKUP($C337,'Bilaga 2b-24'!$B$5:$N$314,9,FALSE)</f>
        <v>1460.9027777777783</v>
      </c>
      <c r="L337" s="55">
        <f>VLOOKUP($C337,'Bilaga 2b-24'!$B$5:$N$314,12,FALSE)</f>
        <v>2373.2245495495508</v>
      </c>
      <c r="M337" s="55">
        <f>VLOOKUP($C337,'Bilaga 2b-24'!$B$5:$N$314,13,FALSE)</f>
        <v>2584.6958229912661</v>
      </c>
      <c r="N337" s="44"/>
      <c r="P337">
        <f t="shared" si="33"/>
        <v>14</v>
      </c>
    </row>
    <row r="338" spans="1:16" ht="13.5" thickBot="1" x14ac:dyDescent="0.25">
      <c r="B338" s="44"/>
      <c r="C338" s="57" t="s">
        <v>252</v>
      </c>
      <c r="D338" s="58">
        <f>VLOOKUP($C338,'Bilaga 2b-24'!$B$5:$N$314,2,FALSE)</f>
        <v>163.92188061848265</v>
      </c>
      <c r="E338" s="58">
        <f>VLOOKUP($C338,'Bilaga 2b-24'!$B$5:$N$314,3,FALSE)</f>
        <v>176.82222222222231</v>
      </c>
      <c r="F338" s="58">
        <f>VLOOKUP($C338,'Bilaga 2b-24'!$B$5:$N$314,4,FALSE)</f>
        <v>520.66666666666686</v>
      </c>
      <c r="G338" s="58">
        <f>VLOOKUP($C338,'Bilaga 2b-24'!$B$5:$N$314,5,FALSE)</f>
        <v>696.36666666666713</v>
      </c>
      <c r="H338" s="58">
        <f>VLOOKUP($C338,'Bilaga 2b-24'!$B$5:$N$314,6,FALSE)</f>
        <v>306.02013888888899</v>
      </c>
      <c r="I338" s="58">
        <f>VLOOKUP($C338,'Bilaga 2b-24'!$B$5:$N$314,7,FALSE)</f>
        <v>343.04097222222236</v>
      </c>
      <c r="J338" s="58">
        <f>VLOOKUP($C338,'Bilaga 2b-24'!$B$5:$N$314,8,FALSE)</f>
        <v>1097.6660555555561</v>
      </c>
      <c r="K338" s="58">
        <f>VLOOKUP($C338,'Bilaga 2b-24'!$B$5:$N$314,9,FALSE)</f>
        <v>1382.995111111112</v>
      </c>
      <c r="L338" s="58">
        <f>VLOOKUP($C338,'Bilaga 2b-24'!$B$5:$N$314,12,FALSE)</f>
        <v>2088.274741729595</v>
      </c>
      <c r="M338" s="58">
        <f>VLOOKUP($C338,'Bilaga 2b-24'!$B$5:$N$314,13,FALSE)</f>
        <v>2599.2249722222236</v>
      </c>
      <c r="N338" s="44"/>
      <c r="P338">
        <f t="shared" si="33"/>
        <v>15</v>
      </c>
    </row>
    <row r="339" spans="1:16" ht="18.75" customHeight="1" thickTop="1" x14ac:dyDescent="0.2">
      <c r="B339" s="44"/>
      <c r="C339" s="59" t="s">
        <v>605</v>
      </c>
      <c r="D339" s="60">
        <f>SUM(D324:D338)/COUNTIF(D324:D338,"&gt;0")</f>
        <v>148.08230549174152</v>
      </c>
      <c r="E339" s="60">
        <f t="shared" ref="E339:M339" si="34">SUM(E324:E338)/COUNTIF(E324:E338,"&gt;0")</f>
        <v>155.12977127357772</v>
      </c>
      <c r="F339" s="60">
        <f t="shared" si="34"/>
        <v>512.63444444444474</v>
      </c>
      <c r="G339" s="60">
        <f t="shared" si="34"/>
        <v>578.7714814814816</v>
      </c>
      <c r="H339" s="60">
        <f t="shared" si="34"/>
        <v>273.36836323302481</v>
      </c>
      <c r="I339" s="60">
        <f t="shared" si="34"/>
        <v>278.64641878858043</v>
      </c>
      <c r="J339" s="60">
        <f t="shared" si="34"/>
        <v>1065.2827628968257</v>
      </c>
      <c r="K339" s="60">
        <f t="shared" si="34"/>
        <v>1268.3294851190481</v>
      </c>
      <c r="L339" s="60">
        <f t="shared" si="34"/>
        <v>1997.9280051254043</v>
      </c>
      <c r="M339" s="60">
        <f t="shared" si="34"/>
        <v>2276.4564387557107</v>
      </c>
      <c r="N339" s="44"/>
      <c r="P339" s="19">
        <f>+M339/L339-1</f>
        <v>0.13940864381288054</v>
      </c>
    </row>
    <row r="340" spans="1:16" x14ac:dyDescent="0.2">
      <c r="B340" s="44"/>
      <c r="C340" s="61" t="s">
        <v>606</v>
      </c>
      <c r="D340" s="60"/>
      <c r="E340" s="60"/>
      <c r="F340" s="60"/>
      <c r="G340" s="60"/>
      <c r="H340" s="60"/>
      <c r="I340" s="60"/>
      <c r="J340" s="60"/>
      <c r="K340" s="60"/>
      <c r="L340" s="60"/>
      <c r="M340" s="60"/>
      <c r="N340" s="44"/>
    </row>
    <row r="341" spans="1:16" x14ac:dyDescent="0.2">
      <c r="B341" s="44"/>
      <c r="C341" s="61"/>
      <c r="D341" s="60"/>
      <c r="E341" s="60"/>
      <c r="F341" s="60"/>
      <c r="G341" s="60"/>
      <c r="H341" s="60"/>
      <c r="I341" s="60"/>
      <c r="J341" s="60"/>
      <c r="K341" s="60"/>
      <c r="L341" s="60"/>
      <c r="M341" s="60"/>
      <c r="N341" s="44"/>
    </row>
    <row r="342" spans="1:16" x14ac:dyDescent="0.2">
      <c r="B342" s="44"/>
      <c r="C342" s="59"/>
      <c r="D342" s="60"/>
      <c r="E342" s="60"/>
      <c r="F342" s="60"/>
      <c r="G342" s="60"/>
      <c r="H342" s="60"/>
      <c r="I342" s="60"/>
      <c r="J342" s="60"/>
      <c r="K342" s="60"/>
      <c r="L342" s="60"/>
      <c r="M342" s="60"/>
      <c r="N342" s="44"/>
    </row>
    <row r="343" spans="1:16" ht="15.75" x14ac:dyDescent="0.25">
      <c r="B343" s="44"/>
      <c r="C343" s="45" t="str">
        <f>CONCATENATE("Kostnad fördelad per nyttighet i kr/månad och lägenhet inkl moms i ",A346)</f>
        <v>Kostnad fördelad per nyttighet i kr/månad och lägenhet inkl moms i Gävleborgs län</v>
      </c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4"/>
    </row>
    <row r="344" spans="1:16" x14ac:dyDescent="0.2">
      <c r="B344" s="44"/>
      <c r="C344" s="44"/>
      <c r="D344" s="46" t="s">
        <v>1</v>
      </c>
      <c r="E344" s="46"/>
      <c r="F344" s="46" t="s">
        <v>2</v>
      </c>
      <c r="G344" s="46"/>
      <c r="H344" s="46" t="s">
        <v>627</v>
      </c>
      <c r="I344" s="46"/>
      <c r="J344" s="46" t="s">
        <v>4</v>
      </c>
      <c r="K344" s="46"/>
      <c r="L344" s="46" t="s">
        <v>628</v>
      </c>
      <c r="M344" s="46"/>
      <c r="N344" s="44"/>
      <c r="O344" s="47" t="s">
        <v>602</v>
      </c>
    </row>
    <row r="345" spans="1:16" ht="13.5" thickBot="1" x14ac:dyDescent="0.25">
      <c r="A345" t="s">
        <v>7</v>
      </c>
      <c r="B345" s="44"/>
      <c r="C345" s="48" t="s">
        <v>8</v>
      </c>
      <c r="D345" s="49">
        <v>2023</v>
      </c>
      <c r="E345" s="49">
        <v>2024</v>
      </c>
      <c r="F345" s="49">
        <v>2023</v>
      </c>
      <c r="G345" s="49">
        <v>2024</v>
      </c>
      <c r="H345" s="49">
        <v>2023</v>
      </c>
      <c r="I345" s="49">
        <v>2024</v>
      </c>
      <c r="J345" s="49">
        <v>2023</v>
      </c>
      <c r="K345" s="49">
        <v>2024</v>
      </c>
      <c r="L345" s="49">
        <v>2023</v>
      </c>
      <c r="M345" s="49">
        <v>2024</v>
      </c>
      <c r="N345" s="44"/>
      <c r="O345" s="47">
        <v>2024</v>
      </c>
      <c r="P345" t="s">
        <v>603</v>
      </c>
    </row>
    <row r="346" spans="1:16" ht="18.75" customHeight="1" x14ac:dyDescent="0.2">
      <c r="A346" s="14" t="s">
        <v>263</v>
      </c>
      <c r="B346" s="62"/>
      <c r="C346" s="51" t="s">
        <v>269</v>
      </c>
      <c r="D346" s="52">
        <f>VLOOKUP($C346,'Bilaga 2b-24'!$B$5:$N$314,2,FALSE)</f>
        <v>138.21296296296305</v>
      </c>
      <c r="E346" s="52">
        <f>VLOOKUP($C346,'Bilaga 2b-24'!$B$5:$N$314,3,FALSE)</f>
        <v>130.61111238267674</v>
      </c>
      <c r="F346" s="52">
        <f>VLOOKUP($C346,'Bilaga 2b-24'!$B$5:$N$314,4,FALSE)</f>
        <v>399.82222222222248</v>
      </c>
      <c r="G346" s="52">
        <f>VLOOKUP($C346,'Bilaga 2b-24'!$B$5:$N$314,5,FALSE)</f>
        <v>459.58333333333354</v>
      </c>
      <c r="H346" s="52">
        <f>VLOOKUP($C346,'Bilaga 2b-24'!$B$5:$N$314,6,FALSE)</f>
        <v>224.96111111111122</v>
      </c>
      <c r="I346" s="52">
        <f>VLOOKUP($C346,'Bilaga 2b-24'!$B$5:$N$314,7,FALSE)</f>
        <v>243.15555555555568</v>
      </c>
      <c r="J346" s="52">
        <f>VLOOKUP($C346,'Bilaga 2b-24'!$B$5:$N$314,8,FALSE)</f>
        <v>811.41488888888932</v>
      </c>
      <c r="K346" s="52">
        <f>VLOOKUP($C346,'Bilaga 2b-24'!$B$5:$N$314,9,FALSE)</f>
        <v>849.53238888888927</v>
      </c>
      <c r="L346" s="52">
        <f>VLOOKUP($C346,'Bilaga 2b-24'!$B$5:$N$314,12,FALSE)</f>
        <v>1574.4111851851858</v>
      </c>
      <c r="M346" s="52">
        <f>VLOOKUP($C346,'Bilaga 2b-24'!$B$5:$N$314,13,FALSE)</f>
        <v>1682.8823901604553</v>
      </c>
      <c r="N346" s="44"/>
      <c r="O346" s="36">
        <f>+M355-M346</f>
        <v>1418.8455542840622</v>
      </c>
      <c r="P346">
        <f>RANK(M346,$M$346:$M$355,1)</f>
        <v>1</v>
      </c>
    </row>
    <row r="347" spans="1:16" x14ac:dyDescent="0.2">
      <c r="B347" s="44"/>
      <c r="C347" s="54" t="s">
        <v>272</v>
      </c>
      <c r="D347" s="55">
        <f>VLOOKUP($C347,'Bilaga 2b-24'!$B$5:$N$314,2,FALSE)</f>
        <v>66.172000000000025</v>
      </c>
      <c r="E347" s="55">
        <f>VLOOKUP($C347,'Bilaga 2b-24'!$B$5:$N$314,3,FALSE)</f>
        <v>86.569444444444471</v>
      </c>
      <c r="F347" s="55">
        <f>VLOOKUP($C347,'Bilaga 2b-24'!$B$5:$N$314,4,FALSE)</f>
        <v>371.55555555555571</v>
      </c>
      <c r="G347" s="55">
        <f>VLOOKUP($C347,'Bilaga 2b-24'!$B$5:$N$314,5,FALSE)</f>
        <v>416.38611111111135</v>
      </c>
      <c r="H347" s="55">
        <f>VLOOKUP($C347,'Bilaga 2b-24'!$B$5:$N$314,6,FALSE)</f>
        <v>280.46111111111128</v>
      </c>
      <c r="I347" s="55">
        <f>VLOOKUP($C347,'Bilaga 2b-24'!$B$5:$N$314,7,FALSE)</f>
        <v>232.98194444444459</v>
      </c>
      <c r="J347" s="55">
        <f>VLOOKUP($C347,'Bilaga 2b-24'!$B$5:$N$314,8,FALSE)</f>
        <v>998.32466666666721</v>
      </c>
      <c r="K347" s="55">
        <f>VLOOKUP($C347,'Bilaga 2b-24'!$B$5:$N$314,9,FALSE)</f>
        <v>1108.1416666666671</v>
      </c>
      <c r="L347" s="55">
        <f>VLOOKUP($C347,'Bilaga 2b-24'!$B$5:$N$314,12,FALSE)</f>
        <v>1716.5133333333342</v>
      </c>
      <c r="M347" s="55">
        <f>VLOOKUP($C347,'Bilaga 2b-24'!$B$5:$N$314,13,FALSE)</f>
        <v>1844.0791666666676</v>
      </c>
      <c r="N347" s="44"/>
      <c r="P347">
        <f t="shared" ref="P347:P355" si="35">RANK(M347,$M$346:$M$355,1)</f>
        <v>2</v>
      </c>
    </row>
    <row r="348" spans="1:16" x14ac:dyDescent="0.2">
      <c r="B348" s="44"/>
      <c r="C348" s="54" t="s">
        <v>271</v>
      </c>
      <c r="D348" s="55">
        <f>VLOOKUP($C348,'Bilaga 2b-24'!$B$5:$N$314,2,FALSE)</f>
        <v>77.315365365365409</v>
      </c>
      <c r="E348" s="55">
        <f>VLOOKUP($C348,'Bilaga 2b-24'!$B$5:$N$314,3,FALSE)</f>
        <v>84.838888380262816</v>
      </c>
      <c r="F348" s="55">
        <f>VLOOKUP($C348,'Bilaga 2b-24'!$B$5:$N$314,4,FALSE)</f>
        <v>447.07777777777801</v>
      </c>
      <c r="G348" s="55">
        <f>VLOOKUP($C348,'Bilaga 2b-24'!$B$5:$N$314,5,FALSE)</f>
        <v>486.42777777777798</v>
      </c>
      <c r="H348" s="55">
        <f>VLOOKUP($C348,'Bilaga 2b-24'!$B$5:$N$314,6,FALSE)</f>
        <v>199.27604166666674</v>
      </c>
      <c r="I348" s="55">
        <f>VLOOKUP($C348,'Bilaga 2b-24'!$B$5:$N$314,7,FALSE)</f>
        <v>215.21111111111122</v>
      </c>
      <c r="J348" s="55">
        <f>VLOOKUP($C348,'Bilaga 2b-24'!$B$5:$N$314,8,FALSE)</f>
        <v>900.73100000000034</v>
      </c>
      <c r="K348" s="55">
        <f>VLOOKUP($C348,'Bilaga 2b-24'!$B$5:$N$314,9,FALSE)</f>
        <v>1105.0536666666671</v>
      </c>
      <c r="L348" s="55">
        <f>VLOOKUP($C348,'Bilaga 2b-24'!$B$5:$N$314,12,FALSE)</f>
        <v>1624.4001848098105</v>
      </c>
      <c r="M348" s="55">
        <f>VLOOKUP($C348,'Bilaga 2b-24'!$B$5:$N$314,13,FALSE)</f>
        <v>1891.531443935819</v>
      </c>
      <c r="N348" s="44"/>
      <c r="P348">
        <f t="shared" si="35"/>
        <v>3</v>
      </c>
    </row>
    <row r="349" spans="1:16" x14ac:dyDescent="0.2">
      <c r="B349" s="44"/>
      <c r="C349" s="54" t="s">
        <v>270</v>
      </c>
      <c r="D349" s="55">
        <f>VLOOKUP($C349,'Bilaga 2b-24'!$B$5:$N$314,2,FALSE)</f>
        <v>138.21296296296305</v>
      </c>
      <c r="E349" s="55">
        <f>VLOOKUP($C349,'Bilaga 2b-24'!$B$5:$N$314,3,FALSE)</f>
        <v>130.61111238267674</v>
      </c>
      <c r="F349" s="55">
        <f>VLOOKUP($C349,'Bilaga 2b-24'!$B$5:$N$314,4,FALSE)</f>
        <v>584.5500000000003</v>
      </c>
      <c r="G349" s="55">
        <f>VLOOKUP($C349,'Bilaga 2b-24'!$B$5:$N$314,5,FALSE)</f>
        <v>622.48333333333369</v>
      </c>
      <c r="H349" s="55">
        <f>VLOOKUP($C349,'Bilaga 2b-24'!$B$5:$N$314,6,FALSE)</f>
        <v>272.17633506944463</v>
      </c>
      <c r="I349" s="55">
        <f>VLOOKUP($C349,'Bilaga 2b-24'!$B$5:$N$314,7,FALSE)</f>
        <v>305.91765451388909</v>
      </c>
      <c r="J349" s="55">
        <f>VLOOKUP($C349,'Bilaga 2b-24'!$B$5:$N$314,8,FALSE)</f>
        <v>1028.2611111111116</v>
      </c>
      <c r="K349" s="55">
        <f>VLOOKUP($C349,'Bilaga 2b-24'!$B$5:$N$314,9,FALSE)</f>
        <v>1028.2611111111116</v>
      </c>
      <c r="L349" s="55">
        <f>VLOOKUP($C349,'Bilaga 2b-24'!$B$5:$N$314,12,FALSE)</f>
        <v>2023.2004091435192</v>
      </c>
      <c r="M349" s="55">
        <f>VLOOKUP($C349,'Bilaga 2b-24'!$B$5:$N$314,13,FALSE)</f>
        <v>2087.2732113410111</v>
      </c>
      <c r="N349" s="44"/>
      <c r="P349">
        <f t="shared" si="35"/>
        <v>4</v>
      </c>
    </row>
    <row r="350" spans="1:16" x14ac:dyDescent="0.2">
      <c r="B350" s="44"/>
      <c r="C350" s="54" t="s">
        <v>268</v>
      </c>
      <c r="D350" s="55">
        <f>VLOOKUP($C350,'Bilaga 2b-24'!$B$5:$N$314,2,FALSE)</f>
        <v>134.31651651651657</v>
      </c>
      <c r="E350" s="55">
        <f>VLOOKUP($C350,'Bilaga 2b-24'!$B$5:$N$314,3,FALSE)</f>
        <v>149.40332836575007</v>
      </c>
      <c r="F350" s="55">
        <f>VLOOKUP($C350,'Bilaga 2b-24'!$B$5:$N$314,4,FALSE)</f>
        <v>566.93333333333362</v>
      </c>
      <c r="G350" s="55">
        <f>VLOOKUP($C350,'Bilaga 2b-24'!$B$5:$N$314,5,FALSE)</f>
        <v>611.93055555555577</v>
      </c>
      <c r="H350" s="55">
        <f>VLOOKUP($C350,'Bilaga 2b-24'!$B$5:$N$314,6,FALSE)</f>
        <v>230.03055555555568</v>
      </c>
      <c r="I350" s="55">
        <f>VLOOKUP($C350,'Bilaga 2b-24'!$B$5:$N$314,7,FALSE)</f>
        <v>242.08611111111125</v>
      </c>
      <c r="J350" s="55">
        <f>VLOOKUP($C350,'Bilaga 2b-24'!$B$5:$N$314,8,FALSE)</f>
        <v>950.68583333333379</v>
      </c>
      <c r="K350" s="55">
        <f>VLOOKUP($C350,'Bilaga 2b-24'!$B$5:$N$314,9,FALSE)</f>
        <v>1114.4677777777786</v>
      </c>
      <c r="L350" s="55">
        <f>VLOOKUP($C350,'Bilaga 2b-24'!$B$5:$N$314,12,FALSE)</f>
        <v>1881.9662387387398</v>
      </c>
      <c r="M350" s="55">
        <f>VLOOKUP($C350,'Bilaga 2b-24'!$B$5:$N$314,13,FALSE)</f>
        <v>2117.8877728101957</v>
      </c>
      <c r="N350" s="44"/>
      <c r="P350">
        <f t="shared" si="35"/>
        <v>5</v>
      </c>
    </row>
    <row r="351" spans="1:16" x14ac:dyDescent="0.2">
      <c r="B351" s="44"/>
      <c r="C351" s="54" t="s">
        <v>273</v>
      </c>
      <c r="D351" s="55">
        <f>VLOOKUP($C351,'Bilaga 2b-24'!$B$5:$N$314,2,FALSE)</f>
        <v>105.92252252252257</v>
      </c>
      <c r="E351" s="55">
        <f>VLOOKUP($C351,'Bilaga 2b-24'!$B$5:$N$314,3,FALSE)</f>
        <v>126.47221883138006</v>
      </c>
      <c r="F351" s="55">
        <f>VLOOKUP($C351,'Bilaga 2b-24'!$B$5:$N$314,4,FALSE)</f>
        <v>344.7222222222224</v>
      </c>
      <c r="G351" s="55">
        <f>VLOOKUP($C351,'Bilaga 2b-24'!$B$5:$N$314,5,FALSE)</f>
        <v>369.86111111111131</v>
      </c>
      <c r="H351" s="55">
        <f>VLOOKUP($C351,'Bilaga 2b-24'!$B$5:$N$314,6,FALSE)</f>
        <v>280.46111111111128</v>
      </c>
      <c r="I351" s="55">
        <f>VLOOKUP($C351,'Bilaga 2b-24'!$B$5:$N$314,7,FALSE)</f>
        <v>232.98194444444459</v>
      </c>
      <c r="J351" s="55">
        <f>VLOOKUP($C351,'Bilaga 2b-24'!$B$5:$N$314,8,FALSE)</f>
        <v>1147.8889444444449</v>
      </c>
      <c r="K351" s="55">
        <f>VLOOKUP($C351,'Bilaga 2b-24'!$B$5:$N$314,9,FALSE)</f>
        <v>1492.2760000000005</v>
      </c>
      <c r="L351" s="55">
        <f>VLOOKUP($C351,'Bilaga 2b-24'!$B$5:$N$314,12,FALSE)</f>
        <v>1878.994800300301</v>
      </c>
      <c r="M351" s="55">
        <f>VLOOKUP($C351,'Bilaga 2b-24'!$B$5:$N$314,13,FALSE)</f>
        <v>2221.5912743869362</v>
      </c>
      <c r="N351" s="44"/>
      <c r="P351">
        <f t="shared" si="35"/>
        <v>6</v>
      </c>
    </row>
    <row r="352" spans="1:16" x14ac:dyDescent="0.2">
      <c r="B352" s="44"/>
      <c r="C352" s="54" t="s">
        <v>265</v>
      </c>
      <c r="D352" s="55">
        <f>VLOOKUP($C352,'Bilaga 2b-24'!$B$5:$N$314,2,FALSE)</f>
        <v>138.21296296296305</v>
      </c>
      <c r="E352" s="55">
        <f>VLOOKUP($C352,'Bilaga 2b-24'!$B$5:$N$314,3,FALSE)</f>
        <v>130.61111238267674</v>
      </c>
      <c r="F352" s="55">
        <f>VLOOKUP($C352,'Bilaga 2b-24'!$B$5:$N$314,4,FALSE)</f>
        <v>535.58888888888919</v>
      </c>
      <c r="G352" s="55">
        <f>VLOOKUP($C352,'Bilaga 2b-24'!$B$5:$N$314,5,FALSE)</f>
        <v>589.24444444444464</v>
      </c>
      <c r="H352" s="55">
        <f>VLOOKUP($C352,'Bilaga 2b-24'!$B$5:$N$314,6,FALSE)</f>
        <v>268.44027777777791</v>
      </c>
      <c r="I352" s="55">
        <f>VLOOKUP($C352,'Bilaga 2b-24'!$B$5:$N$314,7,FALSE)</f>
        <v>287.94375000000014</v>
      </c>
      <c r="J352" s="55">
        <f>VLOOKUP($C352,'Bilaga 2b-24'!$B$5:$N$314,8,FALSE)</f>
        <v>1019.157944444445</v>
      </c>
      <c r="K352" s="55">
        <f>VLOOKUP($C352,'Bilaga 2b-24'!$B$5:$N$314,9,FALSE)</f>
        <v>1293.8398333333341</v>
      </c>
      <c r="L352" s="55">
        <f>VLOOKUP($C352,'Bilaga 2b-24'!$B$5:$N$314,12,FALSE)</f>
        <v>1961.4000740740748</v>
      </c>
      <c r="M352" s="55">
        <f>VLOOKUP($C352,'Bilaga 2b-24'!$B$5:$N$314,13,FALSE)</f>
        <v>2301.6391401604556</v>
      </c>
      <c r="N352" s="44"/>
      <c r="P352">
        <f t="shared" si="35"/>
        <v>7</v>
      </c>
    </row>
    <row r="353" spans="1:16" x14ac:dyDescent="0.2">
      <c r="B353" s="44"/>
      <c r="C353" s="54" t="s">
        <v>266</v>
      </c>
      <c r="D353" s="55">
        <f>VLOOKUP($C353,'Bilaga 2b-24'!$B$5:$N$314,2,FALSE)</f>
        <v>75.783333333333374</v>
      </c>
      <c r="E353" s="55">
        <f>VLOOKUP($C353,'Bilaga 2b-24'!$B$5:$N$314,3,FALSE)</f>
        <v>99.902777777777828</v>
      </c>
      <c r="F353" s="55">
        <f>VLOOKUP($C353,'Bilaga 2b-24'!$B$5:$N$314,4,FALSE)</f>
        <v>426.55555555555583</v>
      </c>
      <c r="G353" s="55">
        <f>VLOOKUP($C353,'Bilaga 2b-24'!$B$5:$N$314,5,FALSE)</f>
        <v>497.84444444444466</v>
      </c>
      <c r="H353" s="55">
        <f>VLOOKUP($C353,'Bilaga 2b-24'!$B$5:$N$314,6,FALSE)</f>
        <v>280.46111111111128</v>
      </c>
      <c r="I353" s="55">
        <f>VLOOKUP($C353,'Bilaga 2b-24'!$B$5:$N$314,7,FALSE)</f>
        <v>232.98194444444459</v>
      </c>
      <c r="J353" s="55">
        <f>VLOOKUP($C353,'Bilaga 2b-24'!$B$5:$N$314,8,FALSE)</f>
        <v>1134.4111111111117</v>
      </c>
      <c r="K353" s="55">
        <f>VLOOKUP($C353,'Bilaga 2b-24'!$B$5:$N$314,9,FALSE)</f>
        <v>1474.36988888889</v>
      </c>
      <c r="L353" s="55">
        <f>VLOOKUP($C353,'Bilaga 2b-24'!$B$5:$N$314,12,FALSE)</f>
        <v>1917.2111111111117</v>
      </c>
      <c r="M353" s="55">
        <f>VLOOKUP($C353,'Bilaga 2b-24'!$B$5:$N$314,13,FALSE)</f>
        <v>2305.0990555555568</v>
      </c>
      <c r="N353" s="44"/>
      <c r="P353">
        <f t="shared" si="35"/>
        <v>8</v>
      </c>
    </row>
    <row r="354" spans="1:16" x14ac:dyDescent="0.2">
      <c r="B354" s="44"/>
      <c r="C354" s="54" t="s">
        <v>264</v>
      </c>
      <c r="D354" s="55">
        <f>VLOOKUP($C354,'Bilaga 2b-24'!$B$5:$N$314,2,FALSE)</f>
        <v>138.21296296296305</v>
      </c>
      <c r="E354" s="55">
        <f>VLOOKUP($C354,'Bilaga 2b-24'!$B$5:$N$314,3,FALSE)</f>
        <v>130.61111238267674</v>
      </c>
      <c r="F354" s="55">
        <f>VLOOKUP($C354,'Bilaga 2b-24'!$B$5:$N$314,4,FALSE)</f>
        <v>694.18888888888921</v>
      </c>
      <c r="G354" s="55">
        <f>VLOOKUP($C354,'Bilaga 2b-24'!$B$5:$N$314,5,FALSE)</f>
        <v>798.35555555555595</v>
      </c>
      <c r="H354" s="55">
        <f>VLOOKUP($C354,'Bilaga 2b-24'!$B$5:$N$314,6,FALSE)</f>
        <v>280.46111111111128</v>
      </c>
      <c r="I354" s="55">
        <f>VLOOKUP($C354,'Bilaga 2b-24'!$B$5:$N$314,7,FALSE)</f>
        <v>232.98194444444459</v>
      </c>
      <c r="J354" s="55">
        <f>VLOOKUP($C354,'Bilaga 2b-24'!$B$5:$N$314,8,FALSE)</f>
        <v>1086.4375000000007</v>
      </c>
      <c r="K354" s="55">
        <f>VLOOKUP($C354,'Bilaga 2b-24'!$B$5:$N$314,9,FALSE)</f>
        <v>1184.4791666666674</v>
      </c>
      <c r="L354" s="55">
        <f>VLOOKUP($C354,'Bilaga 2b-24'!$B$5:$N$314,12,FALSE)</f>
        <v>2199.3004629629645</v>
      </c>
      <c r="M354" s="55">
        <f>VLOOKUP($C354,'Bilaga 2b-24'!$B$5:$N$314,13,FALSE)</f>
        <v>2346.4277790493447</v>
      </c>
      <c r="N354" s="44"/>
      <c r="P354">
        <f t="shared" si="35"/>
        <v>9</v>
      </c>
    </row>
    <row r="355" spans="1:16" ht="13.5" thickBot="1" x14ac:dyDescent="0.25">
      <c r="B355" s="44"/>
      <c r="C355" s="57" t="s">
        <v>267</v>
      </c>
      <c r="D355" s="58">
        <f>VLOOKUP($C355,'Bilaga 2b-24'!$B$5:$N$314,2,FALSE)</f>
        <v>135.50487987987995</v>
      </c>
      <c r="E355" s="58">
        <f>VLOOKUP($C355,'Bilaga 2b-24'!$B$5:$N$314,3,FALSE)</f>
        <v>125.54861111111116</v>
      </c>
      <c r="F355" s="58">
        <f>VLOOKUP($C355,'Bilaga 2b-24'!$B$5:$N$314,4,FALSE)</f>
        <v>803.73333333333369</v>
      </c>
      <c r="G355" s="58">
        <f>VLOOKUP($C355,'Bilaga 2b-24'!$B$5:$N$314,5,FALSE)</f>
        <v>900.34444444444489</v>
      </c>
      <c r="H355" s="58">
        <f>VLOOKUP($C355,'Bilaga 2b-24'!$B$5:$N$314,6,FALSE)</f>
        <v>449.04861111111131</v>
      </c>
      <c r="I355" s="58">
        <f>VLOOKUP($C355,'Bilaga 2b-24'!$B$5:$N$314,7,FALSE)</f>
        <v>449.04861111118271</v>
      </c>
      <c r="J355" s="58">
        <f>VLOOKUP($C355,'Bilaga 2b-24'!$B$5:$N$314,8,FALSE)</f>
        <v>1309.3227222222231</v>
      </c>
      <c r="K355" s="58">
        <f>VLOOKUP($C355,'Bilaga 2b-24'!$B$5:$N$314,9,FALSE)</f>
        <v>1626.7862777777789</v>
      </c>
      <c r="L355" s="58">
        <f>VLOOKUP($C355,'Bilaga 2b-24'!$B$5:$N$314,12,FALSE)</f>
        <v>2697.6095465465482</v>
      </c>
      <c r="M355" s="58">
        <f>VLOOKUP($C355,'Bilaga 2b-24'!$B$5:$N$314,13,FALSE)</f>
        <v>3101.7279444445176</v>
      </c>
      <c r="N355" s="44"/>
      <c r="P355">
        <f t="shared" si="35"/>
        <v>10</v>
      </c>
    </row>
    <row r="356" spans="1:16" ht="18.75" customHeight="1" thickTop="1" x14ac:dyDescent="0.2">
      <c r="B356" s="44"/>
      <c r="C356" s="59" t="s">
        <v>605</v>
      </c>
      <c r="D356" s="60">
        <f>SUM(D346:D355)/COUNTIF(D346:D355,"&gt;0")</f>
        <v>114.786646946947</v>
      </c>
      <c r="E356" s="60">
        <f t="shared" ref="E356:M356" si="36">SUM(E346:E355)/COUNTIF(E346:E355,"&gt;0")</f>
        <v>119.51797184414333</v>
      </c>
      <c r="F356" s="60">
        <f t="shared" si="36"/>
        <v>517.47277777777799</v>
      </c>
      <c r="G356" s="60">
        <f t="shared" si="36"/>
        <v>575.2461111111113</v>
      </c>
      <c r="H356" s="60">
        <f t="shared" si="36"/>
        <v>276.5777376736113</v>
      </c>
      <c r="I356" s="60">
        <f t="shared" si="36"/>
        <v>267.52905711806284</v>
      </c>
      <c r="J356" s="60">
        <f t="shared" si="36"/>
        <v>1038.6635722222227</v>
      </c>
      <c r="K356" s="60">
        <f t="shared" si="36"/>
        <v>1227.7207777777787</v>
      </c>
      <c r="L356" s="60">
        <f t="shared" si="36"/>
        <v>1947.5007346205589</v>
      </c>
      <c r="M356" s="60">
        <f t="shared" si="36"/>
        <v>2190.0139178510958</v>
      </c>
      <c r="N356" s="44"/>
      <c r="P356" s="19">
        <f>+M356/L356-1</f>
        <v>0.12452533594437232</v>
      </c>
    </row>
    <row r="357" spans="1:16" x14ac:dyDescent="0.2">
      <c r="B357" s="44"/>
      <c r="C357" s="61"/>
      <c r="D357" s="60"/>
      <c r="E357" s="60"/>
      <c r="F357" s="60"/>
      <c r="G357" s="60"/>
      <c r="H357" s="60"/>
      <c r="I357" s="60"/>
      <c r="J357" s="60"/>
      <c r="K357" s="60"/>
      <c r="L357" s="60"/>
      <c r="M357" s="60"/>
      <c r="N357" s="44"/>
    </row>
    <row r="358" spans="1:16" x14ac:dyDescent="0.2">
      <c r="B358" s="44"/>
      <c r="C358" s="59"/>
      <c r="D358" s="60"/>
      <c r="E358" s="60"/>
      <c r="F358" s="60"/>
      <c r="G358" s="60"/>
      <c r="H358" s="60"/>
      <c r="I358" s="60"/>
      <c r="J358" s="60"/>
      <c r="K358" s="60"/>
      <c r="L358" s="60"/>
      <c r="M358" s="60"/>
      <c r="N358" s="44"/>
    </row>
    <row r="359" spans="1:16" ht="15.75" x14ac:dyDescent="0.25">
      <c r="B359" s="44"/>
      <c r="C359" s="45" t="str">
        <f>CONCATENATE("Kostnad fördelad per nyttighet i kr/månad och lägenhet inkl moms i ",A362)</f>
        <v>Kostnad fördelad per nyttighet i kr/månad och lägenhet inkl moms i Västernorrlands län</v>
      </c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4"/>
    </row>
    <row r="360" spans="1:16" x14ac:dyDescent="0.2">
      <c r="B360" s="44"/>
      <c r="C360" s="44"/>
      <c r="D360" s="46" t="s">
        <v>1</v>
      </c>
      <c r="E360" s="46"/>
      <c r="F360" s="46" t="s">
        <v>2</v>
      </c>
      <c r="G360" s="46"/>
      <c r="H360" s="46" t="s">
        <v>627</v>
      </c>
      <c r="I360" s="46"/>
      <c r="J360" s="46" t="s">
        <v>4</v>
      </c>
      <c r="K360" s="46"/>
      <c r="L360" s="46" t="s">
        <v>628</v>
      </c>
      <c r="M360" s="46"/>
      <c r="N360" s="44"/>
      <c r="O360" s="47" t="s">
        <v>602</v>
      </c>
    </row>
    <row r="361" spans="1:16" ht="13.5" thickBot="1" x14ac:dyDescent="0.25">
      <c r="A361" t="s">
        <v>7</v>
      </c>
      <c r="B361" s="44"/>
      <c r="C361" s="48" t="s">
        <v>8</v>
      </c>
      <c r="D361" s="49">
        <v>2023</v>
      </c>
      <c r="E361" s="49">
        <v>2024</v>
      </c>
      <c r="F361" s="49">
        <v>2023</v>
      </c>
      <c r="G361" s="49">
        <v>2024</v>
      </c>
      <c r="H361" s="49">
        <v>2023</v>
      </c>
      <c r="I361" s="49">
        <v>2024</v>
      </c>
      <c r="J361" s="49">
        <v>2023</v>
      </c>
      <c r="K361" s="49">
        <v>2024</v>
      </c>
      <c r="L361" s="49">
        <v>2023</v>
      </c>
      <c r="M361" s="49">
        <v>2024</v>
      </c>
      <c r="N361" s="44"/>
      <c r="O361" s="47">
        <v>2024</v>
      </c>
      <c r="P361" t="s">
        <v>603</v>
      </c>
    </row>
    <row r="362" spans="1:16" ht="18.75" customHeight="1" x14ac:dyDescent="0.2">
      <c r="A362" s="14" t="s">
        <v>274</v>
      </c>
      <c r="B362" s="62"/>
      <c r="C362" s="51" t="s">
        <v>277</v>
      </c>
      <c r="D362" s="52">
        <f>VLOOKUP($C362,'Bilaga 2b-24'!$B$5:$N$314,2,FALSE)</f>
        <v>150.23303303303311</v>
      </c>
      <c r="E362" s="52">
        <f>VLOOKUP($C362,'Bilaga 2b-24'!$B$5:$N$314,3,FALSE)</f>
        <v>115.12573030259894</v>
      </c>
      <c r="F362" s="52">
        <f>VLOOKUP($C362,'Bilaga 2b-24'!$B$5:$N$314,4,FALSE)</f>
        <v>417.62222222222243</v>
      </c>
      <c r="G362" s="52">
        <f>VLOOKUP($C362,'Bilaga 2b-24'!$B$5:$N$314,5,FALSE)</f>
        <v>483.76666666666694</v>
      </c>
      <c r="H362" s="52">
        <f>VLOOKUP($C362,'Bilaga 2b-24'!$B$5:$N$314,6,FALSE)</f>
        <v>216.57569444444457</v>
      </c>
      <c r="I362" s="52">
        <f>VLOOKUP($C362,'Bilaga 2b-24'!$B$5:$N$314,7,FALSE)</f>
        <v>229.40312500000016</v>
      </c>
      <c r="J362" s="52">
        <f>VLOOKUP($C362,'Bilaga 2b-24'!$B$5:$N$314,8,FALSE)</f>
        <v>951.03966666666736</v>
      </c>
      <c r="K362" s="52">
        <f>VLOOKUP($C362,'Bilaga 2b-24'!$B$5:$N$314,9,FALSE)</f>
        <v>1045.3630555555562</v>
      </c>
      <c r="L362" s="52">
        <f>VLOOKUP($C362,'Bilaga 2b-24'!$B$5:$N$314,12,FALSE)</f>
        <v>1735.470616366367</v>
      </c>
      <c r="M362" s="52">
        <f>VLOOKUP($C362,'Bilaga 2b-24'!$B$5:$N$314,13,FALSE)</f>
        <v>1873.6585775248222</v>
      </c>
      <c r="N362" s="44"/>
      <c r="O362" s="36">
        <f>+M368-M362</f>
        <v>770.97559117653236</v>
      </c>
      <c r="P362">
        <f>RANK(M362,$M$362:$N$368,1)</f>
        <v>1</v>
      </c>
    </row>
    <row r="363" spans="1:16" x14ac:dyDescent="0.2">
      <c r="B363" s="44"/>
      <c r="C363" s="54" t="s">
        <v>278</v>
      </c>
      <c r="D363" s="55">
        <f>VLOOKUP($C363,'Bilaga 2b-24'!$B$5:$N$314,2,FALSE)</f>
        <v>101.39354354354357</v>
      </c>
      <c r="E363" s="55">
        <f>VLOOKUP($C363,'Bilaga 2b-24'!$B$5:$N$314,3,FALSE)</f>
        <v>99.716663360595604</v>
      </c>
      <c r="F363" s="55">
        <f>VLOOKUP($C363,'Bilaga 2b-24'!$B$5:$N$314,4,FALSE)</f>
        <v>465.57777777777801</v>
      </c>
      <c r="G363" s="55">
        <f>VLOOKUP($C363,'Bilaga 2b-24'!$B$5:$N$314,5,FALSE)</f>
        <v>586.55555555555577</v>
      </c>
      <c r="H363" s="55">
        <f>VLOOKUP($C363,'Bilaga 2b-24'!$B$5:$N$314,6,FALSE)</f>
        <v>262.77013888888899</v>
      </c>
      <c r="I363" s="55">
        <f>VLOOKUP($C363,'Bilaga 2b-24'!$B$5:$N$314,7,FALSE)</f>
        <v>298.71805555555574</v>
      </c>
      <c r="J363" s="55">
        <f>VLOOKUP($C363,'Bilaga 2b-24'!$B$5:$N$314,8,FALSE)</f>
        <v>866.02316666666718</v>
      </c>
      <c r="K363" s="55">
        <f>VLOOKUP($C363,'Bilaga 2b-24'!$B$5:$N$314,9,FALSE)</f>
        <v>926.81816666666703</v>
      </c>
      <c r="L363" s="55">
        <f>VLOOKUP($C363,'Bilaga 2b-24'!$B$5:$N$314,12,FALSE)</f>
        <v>1695.7646268768779</v>
      </c>
      <c r="M363" s="55">
        <f>VLOOKUP($C363,'Bilaga 2b-24'!$B$5:$N$314,13,FALSE)</f>
        <v>1911.8084411383743</v>
      </c>
      <c r="N363" s="44"/>
      <c r="P363">
        <f t="shared" ref="P363:P368" si="37">RANK(M363,$M$362:$N$368,1)</f>
        <v>2</v>
      </c>
    </row>
    <row r="364" spans="1:16" x14ac:dyDescent="0.2">
      <c r="B364" s="44"/>
      <c r="C364" s="54" t="s">
        <v>281</v>
      </c>
      <c r="D364" s="55">
        <f>VLOOKUP($C364,'Bilaga 2b-24'!$B$5:$N$314,2,FALSE)</f>
        <v>123.25961538461546</v>
      </c>
      <c r="E364" s="55">
        <f>VLOOKUP($C364,'Bilaga 2b-24'!$B$5:$N$314,3,FALSE)</f>
        <v>129.92777294582783</v>
      </c>
      <c r="F364" s="55">
        <f>VLOOKUP($C364,'Bilaga 2b-24'!$B$5:$N$314,4,FALSE)</f>
        <v>654.77777777777817</v>
      </c>
      <c r="G364" s="55">
        <f>VLOOKUP($C364,'Bilaga 2b-24'!$B$5:$N$314,5,FALSE)</f>
        <v>769.13333333333367</v>
      </c>
      <c r="H364" s="55">
        <f>VLOOKUP($C364,'Bilaga 2b-24'!$B$5:$N$314,6,FALSE)</f>
        <v>192.3555555555557</v>
      </c>
      <c r="I364" s="55">
        <f>VLOOKUP($C364,'Bilaga 2b-24'!$B$5:$N$314,7,FALSE)</f>
        <v>212.05694444444455</v>
      </c>
      <c r="J364" s="55">
        <f>VLOOKUP($C364,'Bilaga 2b-24'!$B$5:$N$314,8,FALSE)</f>
        <v>948.12322222222281</v>
      </c>
      <c r="K364" s="55">
        <f>VLOOKUP($C364,'Bilaga 2b-24'!$B$5:$N$314,9,FALSE)</f>
        <v>1061.9717777777785</v>
      </c>
      <c r="L364" s="55">
        <f>VLOOKUP($C364,'Bilaga 2b-24'!$B$5:$N$314,12,FALSE)</f>
        <v>1918.5161709401721</v>
      </c>
      <c r="M364" s="55">
        <f>VLOOKUP($C364,'Bilaga 2b-24'!$B$5:$N$314,13,FALSE)</f>
        <v>2173.0898285013845</v>
      </c>
      <c r="N364" s="44"/>
      <c r="P364">
        <f t="shared" si="37"/>
        <v>3</v>
      </c>
    </row>
    <row r="365" spans="1:16" x14ac:dyDescent="0.2">
      <c r="B365" s="44"/>
      <c r="C365" s="54" t="s">
        <v>275</v>
      </c>
      <c r="D365" s="55">
        <f>VLOOKUP($C365,'Bilaga 2b-24'!$B$5:$N$314,2,FALSE)</f>
        <v>155.3393393393394</v>
      </c>
      <c r="E365" s="55">
        <f>VLOOKUP($C365,'Bilaga 2b-24'!$B$5:$N$314,3,FALSE)</f>
        <v>170.7111146714951</v>
      </c>
      <c r="F365" s="55">
        <f>VLOOKUP($C365,'Bilaga 2b-24'!$B$5:$N$314,4,FALSE)</f>
        <v>524.4777777777781</v>
      </c>
      <c r="G365" s="55">
        <f>VLOOKUP($C365,'Bilaga 2b-24'!$B$5:$N$314,5,FALSE)</f>
        <v>592.66111111111138</v>
      </c>
      <c r="H365" s="55">
        <f>VLOOKUP($C365,'Bilaga 2b-24'!$B$5:$N$314,6,FALSE)</f>
        <v>382.65902777777796</v>
      </c>
      <c r="I365" s="55">
        <f>VLOOKUP($C365,'Bilaga 2b-24'!$B$5:$N$314,7,FALSE)</f>
        <v>512.18333333333669</v>
      </c>
      <c r="J365" s="55">
        <f>VLOOKUP($C365,'Bilaga 2b-24'!$B$5:$N$314,8,FALSE)</f>
        <v>1057.3933888888894</v>
      </c>
      <c r="K365" s="55">
        <f>VLOOKUP($C365,'Bilaga 2b-24'!$B$5:$N$314,9,FALSE)</f>
        <v>1151.9633888888893</v>
      </c>
      <c r="L365" s="55">
        <f>VLOOKUP($C365,'Bilaga 2b-24'!$B$5:$N$314,12,FALSE)</f>
        <v>2119.8695337837848</v>
      </c>
      <c r="M365" s="55">
        <f>VLOOKUP($C365,'Bilaga 2b-24'!$B$5:$N$314,13,FALSE)</f>
        <v>2427.5189480048325</v>
      </c>
      <c r="N365" s="44"/>
      <c r="P365">
        <f t="shared" si="37"/>
        <v>4</v>
      </c>
    </row>
    <row r="366" spans="1:16" x14ac:dyDescent="0.2">
      <c r="B366" s="44"/>
      <c r="C366" s="54" t="s">
        <v>276</v>
      </c>
      <c r="D366" s="55">
        <f>VLOOKUP($C366,'Bilaga 2b-24'!$B$5:$N$314,2,FALSE)</f>
        <v>90.570570570570624</v>
      </c>
      <c r="E366" s="55">
        <f>VLOOKUP($C366,'Bilaga 2b-24'!$B$5:$N$314,3,FALSE)</f>
        <v>87.822220060560596</v>
      </c>
      <c r="F366" s="55">
        <f>VLOOKUP($C366,'Bilaga 2b-24'!$B$5:$N$314,4,FALSE)</f>
        <v>512.97222222222251</v>
      </c>
      <c r="G366" s="55">
        <f>VLOOKUP($C366,'Bilaga 2b-24'!$B$5:$N$314,5,FALSE)</f>
        <v>595.10555555555584</v>
      </c>
      <c r="H366" s="55">
        <f>VLOOKUP($C366,'Bilaga 2b-24'!$B$5:$N$314,6,FALSE)</f>
        <v>449.04861111111131</v>
      </c>
      <c r="I366" s="55">
        <f>VLOOKUP($C366,'Bilaga 2b-24'!$B$5:$N$314,7,FALSE)</f>
        <v>449.04861111123773</v>
      </c>
      <c r="J366" s="55">
        <f>VLOOKUP($C366,'Bilaga 2b-24'!$B$5:$N$314,8,FALSE)</f>
        <v>1109.2138888888894</v>
      </c>
      <c r="K366" s="55">
        <f>VLOOKUP($C366,'Bilaga 2b-24'!$B$5:$N$314,9,FALSE)</f>
        <v>1330.5956111111116</v>
      </c>
      <c r="L366" s="55">
        <f>VLOOKUP($C366,'Bilaga 2b-24'!$B$5:$N$314,12,FALSE)</f>
        <v>2161.8052927927938</v>
      </c>
      <c r="M366" s="55">
        <f>VLOOKUP($C366,'Bilaga 2b-24'!$B$5:$N$314,13,FALSE)</f>
        <v>2462.5719978384659</v>
      </c>
      <c r="N366" s="44"/>
      <c r="P366">
        <f t="shared" si="37"/>
        <v>5</v>
      </c>
    </row>
    <row r="367" spans="1:16" x14ac:dyDescent="0.2">
      <c r="B367" s="44"/>
      <c r="C367" s="54" t="s">
        <v>279</v>
      </c>
      <c r="D367" s="55">
        <f>VLOOKUP($C367,'Bilaga 2b-24'!$B$5:$N$314,2,FALSE)</f>
        <v>157.46696696696702</v>
      </c>
      <c r="E367" s="55">
        <f>VLOOKUP($C367,'Bilaga 2b-24'!$B$5:$N$314,3,FALSE)</f>
        <v>111.96666666666671</v>
      </c>
      <c r="F367" s="55">
        <f>VLOOKUP($C367,'Bilaga 2b-24'!$B$5:$N$314,4,FALSE)</f>
        <v>644.33333333333371</v>
      </c>
      <c r="G367" s="55">
        <f>VLOOKUP($C367,'Bilaga 2b-24'!$B$5:$N$314,5,FALSE)</f>
        <v>663.72222222222251</v>
      </c>
      <c r="H367" s="55">
        <f>VLOOKUP($C367,'Bilaga 2b-24'!$B$5:$N$314,6,FALSE)</f>
        <v>449.04861111111131</v>
      </c>
      <c r="I367" s="55">
        <f>VLOOKUP($C367,'Bilaga 2b-24'!$B$5:$N$314,7,FALSE)</f>
        <v>449.04861111126525</v>
      </c>
      <c r="J367" s="55">
        <f>VLOOKUP($C367,'Bilaga 2b-24'!$B$5:$N$314,8,FALSE)</f>
        <v>1059.591444444445</v>
      </c>
      <c r="K367" s="55">
        <f>VLOOKUP($C367,'Bilaga 2b-24'!$B$5:$N$314,9,FALSE)</f>
        <v>1349.5310555555563</v>
      </c>
      <c r="L367" s="55">
        <f>VLOOKUP($C367,'Bilaga 2b-24'!$B$5:$N$314,12,FALSE)</f>
        <v>2310.440355855857</v>
      </c>
      <c r="M367" s="55">
        <f>VLOOKUP($C367,'Bilaga 2b-24'!$B$5:$N$314,13,FALSE)</f>
        <v>2574.2685555557109</v>
      </c>
      <c r="N367" s="44"/>
      <c r="P367">
        <f t="shared" si="37"/>
        <v>6</v>
      </c>
    </row>
    <row r="368" spans="1:16" ht="13.5" thickBot="1" x14ac:dyDescent="0.25">
      <c r="B368" s="44"/>
      <c r="C368" s="57" t="s">
        <v>280</v>
      </c>
      <c r="D368" s="58">
        <f>VLOOKUP($C368,'Bilaga 2b-24'!$B$5:$N$314,2,FALSE)</f>
        <v>132.75675675675683</v>
      </c>
      <c r="E368" s="58">
        <f>VLOOKUP($C368,'Bilaga 2b-24'!$B$5:$N$314,3,FALSE)</f>
        <v>151.2694464789495</v>
      </c>
      <c r="F368" s="58">
        <f>VLOOKUP($C368,'Bilaga 2b-24'!$B$5:$N$314,4,FALSE)</f>
        <v>612.53805555555584</v>
      </c>
      <c r="G368" s="58">
        <f>VLOOKUP($C368,'Bilaga 2b-24'!$B$5:$N$314,5,FALSE)</f>
        <v>671.88238888888918</v>
      </c>
      <c r="H368" s="58">
        <f>VLOOKUP($C368,'Bilaga 2b-24'!$B$5:$N$314,6,FALSE)</f>
        <v>449.04861111111131</v>
      </c>
      <c r="I368" s="58">
        <f>VLOOKUP($C368,'Bilaga 2b-24'!$B$5:$N$314,7,FALSE)</f>
        <v>449.04861111129276</v>
      </c>
      <c r="J368" s="58">
        <f>VLOOKUP($C368,'Bilaga 2b-24'!$B$5:$N$314,8,FALSE)</f>
        <v>1144.0075000000006</v>
      </c>
      <c r="K368" s="58">
        <f>VLOOKUP($C368,'Bilaga 2b-24'!$B$5:$N$314,9,FALSE)</f>
        <v>1372.433722222223</v>
      </c>
      <c r="L368" s="58">
        <f>VLOOKUP($C368,'Bilaga 2b-24'!$B$5:$N$314,12,FALSE)</f>
        <v>2338.3509234234248</v>
      </c>
      <c r="M368" s="58">
        <f>VLOOKUP($C368,'Bilaga 2b-24'!$B$5:$N$314,13,FALSE)</f>
        <v>2644.6341687013546</v>
      </c>
      <c r="N368" s="44"/>
      <c r="P368">
        <f t="shared" si="37"/>
        <v>7</v>
      </c>
    </row>
    <row r="369" spans="1:16" ht="18.75" customHeight="1" thickTop="1" x14ac:dyDescent="0.2">
      <c r="B369" s="44"/>
      <c r="C369" s="59" t="s">
        <v>605</v>
      </c>
      <c r="D369" s="60">
        <f>SUM(D362:D368)/COUNTIF(D362:D368,"&gt;0")</f>
        <v>130.14568937068944</v>
      </c>
      <c r="E369" s="60">
        <f t="shared" ref="E369:M369" si="38">SUM(E362:E368)/COUNTIF(E362:E368,"&gt;0")</f>
        <v>123.79137349809919</v>
      </c>
      <c r="F369" s="60">
        <f t="shared" si="38"/>
        <v>547.47130952380974</v>
      </c>
      <c r="G369" s="60">
        <f t="shared" si="38"/>
        <v>623.26097619047653</v>
      </c>
      <c r="H369" s="60">
        <f t="shared" si="38"/>
        <v>343.07232142857163</v>
      </c>
      <c r="I369" s="60">
        <f t="shared" si="38"/>
        <v>371.3581845238761</v>
      </c>
      <c r="J369" s="60">
        <f t="shared" si="38"/>
        <v>1019.3417539682545</v>
      </c>
      <c r="K369" s="60">
        <f t="shared" si="38"/>
        <v>1176.953825396826</v>
      </c>
      <c r="L369" s="60">
        <f t="shared" si="38"/>
        <v>2040.0310742913255</v>
      </c>
      <c r="M369" s="60">
        <f t="shared" si="38"/>
        <v>2295.3643596092779</v>
      </c>
      <c r="N369" s="44"/>
      <c r="P369" s="19">
        <f>+M369/L369-1</f>
        <v>0.12516146863432032</v>
      </c>
    </row>
    <row r="370" spans="1:16" x14ac:dyDescent="0.2">
      <c r="B370" s="44"/>
      <c r="C370" s="59"/>
      <c r="D370" s="60"/>
      <c r="E370" s="60"/>
      <c r="F370" s="60"/>
      <c r="G370" s="60"/>
      <c r="H370" s="60"/>
      <c r="I370" s="60"/>
      <c r="J370" s="60"/>
      <c r="K370" s="60"/>
      <c r="L370" s="60"/>
      <c r="M370" s="60"/>
      <c r="N370" s="44"/>
    </row>
    <row r="371" spans="1:16" x14ac:dyDescent="0.2">
      <c r="B371" s="44"/>
      <c r="C371" s="59"/>
      <c r="D371" s="60"/>
      <c r="E371" s="60"/>
      <c r="F371" s="60"/>
      <c r="G371" s="60"/>
      <c r="H371" s="60"/>
      <c r="I371" s="60"/>
      <c r="J371" s="60"/>
      <c r="K371" s="60"/>
      <c r="L371" s="60"/>
      <c r="M371" s="60"/>
      <c r="N371" s="44"/>
    </row>
    <row r="372" spans="1:16" ht="15.75" x14ac:dyDescent="0.25">
      <c r="B372" s="44"/>
      <c r="C372" s="45" t="str">
        <f>CONCATENATE("Kostnad fördelad per nyttighet i kr/månad och lägenhet inkl moms i ",A375)</f>
        <v>Kostnad fördelad per nyttighet i kr/månad och lägenhet inkl moms i Jämtlands län</v>
      </c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4"/>
    </row>
    <row r="373" spans="1:16" x14ac:dyDescent="0.2">
      <c r="B373" s="44"/>
      <c r="C373" s="44"/>
      <c r="D373" s="46" t="s">
        <v>1</v>
      </c>
      <c r="E373" s="46"/>
      <c r="F373" s="46" t="s">
        <v>2</v>
      </c>
      <c r="G373" s="46"/>
      <c r="H373" s="46" t="s">
        <v>627</v>
      </c>
      <c r="I373" s="46"/>
      <c r="J373" s="46" t="s">
        <v>4</v>
      </c>
      <c r="K373" s="46"/>
      <c r="L373" s="46" t="s">
        <v>628</v>
      </c>
      <c r="M373" s="46"/>
      <c r="N373" s="44"/>
      <c r="O373" s="47" t="s">
        <v>602</v>
      </c>
    </row>
    <row r="374" spans="1:16" ht="13.5" thickBot="1" x14ac:dyDescent="0.25">
      <c r="A374" t="s">
        <v>7</v>
      </c>
      <c r="B374" s="44"/>
      <c r="C374" s="48" t="s">
        <v>8</v>
      </c>
      <c r="D374" s="49">
        <v>2023</v>
      </c>
      <c r="E374" s="49">
        <v>2024</v>
      </c>
      <c r="F374" s="49">
        <v>2023</v>
      </c>
      <c r="G374" s="49">
        <v>2024</v>
      </c>
      <c r="H374" s="49">
        <v>2023</v>
      </c>
      <c r="I374" s="49">
        <v>2024</v>
      </c>
      <c r="J374" s="49">
        <v>2023</v>
      </c>
      <c r="K374" s="49">
        <v>2024</v>
      </c>
      <c r="L374" s="49">
        <v>2023</v>
      </c>
      <c r="M374" s="49">
        <v>2024</v>
      </c>
      <c r="N374" s="44"/>
      <c r="O374" s="47">
        <v>2024</v>
      </c>
      <c r="P374" t="s">
        <v>603</v>
      </c>
    </row>
    <row r="375" spans="1:16" ht="18.75" customHeight="1" x14ac:dyDescent="0.2">
      <c r="A375" s="14" t="s">
        <v>282</v>
      </c>
      <c r="B375" s="62"/>
      <c r="C375" s="51" t="s">
        <v>290</v>
      </c>
      <c r="D375" s="52">
        <f>VLOOKUP($C375,'Bilaga 2b-24'!$B$5:$N$314,2,FALSE)</f>
        <v>151.73213213213222</v>
      </c>
      <c r="E375" s="52">
        <f>VLOOKUP($C375,'Bilaga 2b-24'!$B$5:$N$314,3,FALSE)</f>
        <v>121.93333307902007</v>
      </c>
      <c r="F375" s="52">
        <f>VLOOKUP($C375,'Bilaga 2b-24'!$B$5:$N$314,4,FALSE)</f>
        <v>364.82222222222248</v>
      </c>
      <c r="G375" s="52">
        <f>VLOOKUP($C375,'Bilaga 2b-24'!$B$5:$N$314,5,FALSE)</f>
        <v>412.57777777777795</v>
      </c>
      <c r="H375" s="52">
        <f>VLOOKUP($C375,'Bilaga 2b-24'!$B$5:$N$314,6,FALSE)</f>
        <v>256.12777777777796</v>
      </c>
      <c r="I375" s="52">
        <f>VLOOKUP($C375,'Bilaga 2b-24'!$B$5:$N$314,7,FALSE)</f>
        <v>256.12777777777796</v>
      </c>
      <c r="J375" s="52">
        <f>VLOOKUP($C375,'Bilaga 2b-24'!$B$5:$N$314,8,FALSE)</f>
        <v>914.78783333333377</v>
      </c>
      <c r="K375" s="52">
        <f>VLOOKUP($C375,'Bilaga 2b-24'!$B$5:$N$314,9,FALSE)</f>
        <v>997.09161111111155</v>
      </c>
      <c r="L375" s="52">
        <f>VLOOKUP($C375,'Bilaga 2b-24'!$B$5:$N$314,12,FALSE)</f>
        <v>1687.4699654654662</v>
      </c>
      <c r="M375" s="52">
        <f>VLOOKUP($C375,'Bilaga 2b-24'!$B$5:$N$314,13,FALSE)</f>
        <v>1787.7304997456877</v>
      </c>
      <c r="N375" s="44"/>
      <c r="O375" s="36">
        <f>+M382-M375</f>
        <v>1034.8685011020216</v>
      </c>
      <c r="P375">
        <f>RANK(M375,$M$375:$M$382,1)</f>
        <v>1</v>
      </c>
    </row>
    <row r="376" spans="1:16" x14ac:dyDescent="0.2">
      <c r="B376" s="44"/>
      <c r="C376" s="54" t="s">
        <v>288</v>
      </c>
      <c r="D376" s="55">
        <f>VLOOKUP($C376,'Bilaga 2b-24'!$B$5:$N$314,2,FALSE)</f>
        <v>97.335585585585633</v>
      </c>
      <c r="E376" s="55">
        <f>VLOOKUP($C376,'Bilaga 2b-24'!$B$5:$N$314,3,FALSE)</f>
        <v>168.80555682712119</v>
      </c>
      <c r="F376" s="55">
        <f>VLOOKUP($C376,'Bilaga 2b-24'!$B$5:$N$314,4,FALSE)</f>
        <v>441.66666666666691</v>
      </c>
      <c r="G376" s="55">
        <f>VLOOKUP($C376,'Bilaga 2b-24'!$B$5:$N$314,5,FALSE)</f>
        <v>534.50000000000023</v>
      </c>
      <c r="H376" s="55">
        <f>VLOOKUP($C376,'Bilaga 2b-24'!$B$5:$N$314,6,FALSE)</f>
        <v>430.11818118686892</v>
      </c>
      <c r="I376" s="55">
        <f>VLOOKUP($C376,'Bilaga 2b-24'!$B$5:$N$314,7,FALSE)</f>
        <v>440.46957007575776</v>
      </c>
      <c r="J376" s="55">
        <f>VLOOKUP($C376,'Bilaga 2b-24'!$B$5:$N$314,8,FALSE)</f>
        <v>978.68155555555597</v>
      </c>
      <c r="K376" s="55">
        <f>VLOOKUP($C376,'Bilaga 2b-24'!$B$5:$N$314,9,FALSE)</f>
        <v>1129.4788888888895</v>
      </c>
      <c r="L376" s="55">
        <f>VLOOKUP($C376,'Bilaga 2b-24'!$B$5:$N$314,12,FALSE)</f>
        <v>1947.8019889946775</v>
      </c>
      <c r="M376" s="55">
        <f>VLOOKUP($C376,'Bilaga 2b-24'!$B$5:$N$314,13,FALSE)</f>
        <v>2273.2540157917688</v>
      </c>
      <c r="N376" s="44"/>
      <c r="P376">
        <f t="shared" ref="P376:P382" si="39">RANK(M376,$M$375:$M$382,1)</f>
        <v>2</v>
      </c>
    </row>
    <row r="377" spans="1:16" x14ac:dyDescent="0.2">
      <c r="B377" s="44"/>
      <c r="C377" s="54" t="s">
        <v>285</v>
      </c>
      <c r="D377" s="55">
        <f>VLOOKUP($C377,'Bilaga 2b-24'!$B$5:$N$314,2,FALSE)</f>
        <v>179.71126126126137</v>
      </c>
      <c r="E377" s="55">
        <f>VLOOKUP($C377,'Bilaga 2b-24'!$B$5:$N$314,3,FALSE)</f>
        <v>218.15000000000012</v>
      </c>
      <c r="F377" s="55">
        <f>VLOOKUP($C377,'Bilaga 2b-24'!$B$5:$N$314,4,FALSE)</f>
        <v>683.28333333333364</v>
      </c>
      <c r="G377" s="55">
        <f>VLOOKUP($C377,'Bilaga 2b-24'!$B$5:$N$314,5,FALSE)</f>
        <v>758.47222222222263</v>
      </c>
      <c r="H377" s="55">
        <f>VLOOKUP($C377,'Bilaga 2b-24'!$B$5:$N$314,6,FALSE)</f>
        <v>256.12777777777796</v>
      </c>
      <c r="I377" s="55">
        <f>VLOOKUP($C377,'Bilaga 2b-24'!$B$5:$N$314,7,FALSE)</f>
        <v>256.12777777777796</v>
      </c>
      <c r="J377" s="55">
        <f>VLOOKUP($C377,'Bilaga 2b-24'!$B$5:$N$314,8,FALSE)</f>
        <v>954.99616666666714</v>
      </c>
      <c r="K377" s="55">
        <f>VLOOKUP($C377,'Bilaga 2b-24'!$B$5:$N$314,9,FALSE)</f>
        <v>1044.0013333333338</v>
      </c>
      <c r="L377" s="55">
        <f>VLOOKUP($C377,'Bilaga 2b-24'!$B$5:$N$314,12,FALSE)</f>
        <v>2074.1185390390406</v>
      </c>
      <c r="M377" s="55">
        <f>VLOOKUP($C377,'Bilaga 2b-24'!$B$5:$N$314,13,FALSE)</f>
        <v>2276.7513333333345</v>
      </c>
      <c r="N377" s="44"/>
      <c r="P377">
        <f t="shared" si="39"/>
        <v>3</v>
      </c>
    </row>
    <row r="378" spans="1:16" x14ac:dyDescent="0.2">
      <c r="B378" s="44"/>
      <c r="C378" s="54" t="s">
        <v>287</v>
      </c>
      <c r="D378" s="55">
        <f>VLOOKUP($C378,'Bilaga 2b-24'!$B$5:$N$314,2,FALSE)</f>
        <v>206.16630824372771</v>
      </c>
      <c r="E378" s="55">
        <f>VLOOKUP($C378,'Bilaga 2b-24'!$B$5:$N$314,3,FALSE)</f>
        <v>218.3555555555557</v>
      </c>
      <c r="F378" s="55">
        <f>VLOOKUP($C378,'Bilaga 2b-24'!$B$5:$N$314,4,FALSE)</f>
        <v>658.3388888888893</v>
      </c>
      <c r="G378" s="55">
        <f>VLOOKUP($C378,'Bilaga 2b-24'!$B$5:$N$314,5,FALSE)</f>
        <v>801.70000000000039</v>
      </c>
      <c r="H378" s="55">
        <f>VLOOKUP($C378,'Bilaga 2b-24'!$B$5:$N$314,6,FALSE)</f>
        <v>256.12777777777796</v>
      </c>
      <c r="I378" s="55">
        <f>VLOOKUP($C378,'Bilaga 2b-24'!$B$5:$N$314,7,FALSE)</f>
        <v>256.12777777777796</v>
      </c>
      <c r="J378" s="55">
        <f>VLOOKUP($C378,'Bilaga 2b-24'!$B$5:$N$314,8,FALSE)</f>
        <v>954.99616666666714</v>
      </c>
      <c r="K378" s="55">
        <f>VLOOKUP($C378,'Bilaga 2b-24'!$B$5:$N$314,9,FALSE)</f>
        <v>1044.0013333333338</v>
      </c>
      <c r="L378" s="55">
        <f>VLOOKUP($C378,'Bilaga 2b-24'!$B$5:$N$314,12,FALSE)</f>
        <v>2075.629141577062</v>
      </c>
      <c r="M378" s="55">
        <f>VLOOKUP($C378,'Bilaga 2b-24'!$B$5:$N$314,13,FALSE)</f>
        <v>2320.1846666666679</v>
      </c>
      <c r="N378" s="44"/>
      <c r="P378">
        <f t="shared" si="39"/>
        <v>4</v>
      </c>
    </row>
    <row r="379" spans="1:16" x14ac:dyDescent="0.2">
      <c r="B379" s="44"/>
      <c r="C379" s="54" t="s">
        <v>283</v>
      </c>
      <c r="D379" s="55">
        <f>VLOOKUP($C379,'Bilaga 2b-24'!$B$5:$N$314,2,FALSE)</f>
        <v>90.999549549549613</v>
      </c>
      <c r="E379" s="55">
        <f>VLOOKUP($C379,'Bilaga 2b-24'!$B$5:$N$314,3,FALSE)</f>
        <v>98.766666666666708</v>
      </c>
      <c r="F379" s="55">
        <f>VLOOKUP($C379,'Bilaga 2b-24'!$B$5:$N$314,4,FALSE)</f>
        <v>489.32222222222248</v>
      </c>
      <c r="G379" s="55">
        <f>VLOOKUP($C379,'Bilaga 2b-24'!$B$5:$N$314,5,FALSE)</f>
        <v>603.0500000000003</v>
      </c>
      <c r="H379" s="55">
        <f>VLOOKUP($C379,'Bilaga 2b-24'!$B$5:$N$314,6,FALSE)</f>
        <v>449.04861111111131</v>
      </c>
      <c r="I379" s="55">
        <f>VLOOKUP($C379,'Bilaga 2b-24'!$B$5:$N$314,7,FALSE)</f>
        <v>449.04861111115514</v>
      </c>
      <c r="J379" s="55">
        <f>VLOOKUP($C379,'Bilaga 2b-24'!$B$5:$N$314,8,FALSE)</f>
        <v>1092.1226666666671</v>
      </c>
      <c r="K379" s="55">
        <f>VLOOKUP($C379,'Bilaga 2b-24'!$B$5:$N$314,9,FALSE)</f>
        <v>1177.9004444444449</v>
      </c>
      <c r="L379" s="55">
        <f>VLOOKUP($C379,'Bilaga 2b-24'!$B$5:$N$314,12,FALSE)</f>
        <v>2121.4930495495505</v>
      </c>
      <c r="M379" s="55">
        <f>VLOOKUP($C379,'Bilaga 2b-24'!$B$5:$N$314,13,FALSE)</f>
        <v>2328.7657222222674</v>
      </c>
      <c r="N379" s="44"/>
      <c r="P379">
        <f t="shared" si="39"/>
        <v>5</v>
      </c>
    </row>
    <row r="380" spans="1:16" x14ac:dyDescent="0.2">
      <c r="B380" s="44"/>
      <c r="C380" s="54" t="s">
        <v>286</v>
      </c>
      <c r="D380" s="55">
        <f>VLOOKUP($C380,'Bilaga 2b-24'!$B$5:$N$314,2,FALSE)</f>
        <v>171.27102102102108</v>
      </c>
      <c r="E380" s="55">
        <f>VLOOKUP($C380,'Bilaga 2b-24'!$B$5:$N$314,3,FALSE)</f>
        <v>150.71111255221896</v>
      </c>
      <c r="F380" s="55">
        <f>VLOOKUP($C380,'Bilaga 2b-24'!$B$5:$N$314,4,FALSE)</f>
        <v>620.99444444444475</v>
      </c>
      <c r="G380" s="55">
        <f>VLOOKUP($C380,'Bilaga 2b-24'!$B$5:$N$314,5,FALSE)</f>
        <v>667.22222222222251</v>
      </c>
      <c r="H380" s="55">
        <f>VLOOKUP($C380,'Bilaga 2b-24'!$B$5:$N$314,6,FALSE)</f>
        <v>449.04861111111131</v>
      </c>
      <c r="I380" s="55">
        <f>VLOOKUP($C380,'Bilaga 2b-24'!$B$5:$N$314,7,FALSE)</f>
        <v>449.04861111121016</v>
      </c>
      <c r="J380" s="55">
        <f>VLOOKUP($C380,'Bilaga 2b-24'!$B$5:$N$314,8,FALSE)</f>
        <v>977.21261111111153</v>
      </c>
      <c r="K380" s="55">
        <f>VLOOKUP($C380,'Bilaga 2b-24'!$B$5:$N$314,9,FALSE)</f>
        <v>1123.3565000000006</v>
      </c>
      <c r="L380" s="55">
        <f>VLOOKUP($C380,'Bilaga 2b-24'!$B$5:$N$314,12,FALSE)</f>
        <v>2218.5266876876885</v>
      </c>
      <c r="M380" s="55">
        <f>VLOOKUP($C380,'Bilaga 2b-24'!$B$5:$N$314,13,FALSE)</f>
        <v>2390.3384458856522</v>
      </c>
      <c r="N380" s="44"/>
      <c r="P380">
        <f t="shared" si="39"/>
        <v>6</v>
      </c>
    </row>
    <row r="381" spans="1:16" x14ac:dyDescent="0.2">
      <c r="B381" s="44"/>
      <c r="C381" s="54" t="s">
        <v>289</v>
      </c>
      <c r="D381" s="55">
        <f>VLOOKUP($C381,'Bilaga 2b-24'!$B$5:$N$314,2,FALSE)</f>
        <v>87.077927927927973</v>
      </c>
      <c r="E381" s="55">
        <f>VLOOKUP($C381,'Bilaga 2b-24'!$B$5:$N$314,3,FALSE)</f>
        <v>152.77777777777786</v>
      </c>
      <c r="F381" s="55">
        <f>VLOOKUP($C381,'Bilaga 2b-24'!$B$5:$N$314,4,FALSE)</f>
        <v>544.3333333333336</v>
      </c>
      <c r="G381" s="55">
        <f>VLOOKUP($C381,'Bilaga 2b-24'!$B$5:$N$314,5,FALSE)</f>
        <v>544.3333333333336</v>
      </c>
      <c r="H381" s="55">
        <f>VLOOKUP($C381,'Bilaga 2b-24'!$B$5:$N$314,6,FALSE)</f>
        <v>382.65902777777796</v>
      </c>
      <c r="I381" s="55">
        <f>VLOOKUP($C381,'Bilaga 2b-24'!$B$5:$N$314,7,FALSE)</f>
        <v>512.18333333333396</v>
      </c>
      <c r="J381" s="55">
        <f>VLOOKUP($C381,'Bilaga 2b-24'!$B$5:$N$314,8,FALSE)</f>
        <v>1179.2621666666671</v>
      </c>
      <c r="K381" s="55">
        <f>VLOOKUP($C381,'Bilaga 2b-24'!$B$5:$N$314,9,FALSE)</f>
        <v>1313.1505555555561</v>
      </c>
      <c r="L381" s="55">
        <f>VLOOKUP($C381,'Bilaga 2b-24'!$B$5:$N$314,12,FALSE)</f>
        <v>2193.3324557057067</v>
      </c>
      <c r="M381" s="55">
        <f>VLOOKUP($C381,'Bilaga 2b-24'!$B$5:$N$314,13,FALSE)</f>
        <v>2522.4450000000015</v>
      </c>
      <c r="N381" s="44"/>
      <c r="P381">
        <f t="shared" si="39"/>
        <v>7</v>
      </c>
    </row>
    <row r="382" spans="1:16" ht="13.5" thickBot="1" x14ac:dyDescent="0.25">
      <c r="B382" s="44"/>
      <c r="C382" s="57" t="s">
        <v>284</v>
      </c>
      <c r="D382" s="58">
        <f>VLOOKUP($C382,'Bilaga 2b-24'!$B$5:$N$314,2,FALSE)</f>
        <v>152.96951951951959</v>
      </c>
      <c r="E382" s="58">
        <f>VLOOKUP($C382,'Bilaga 2b-24'!$B$5:$N$314,3,FALSE)</f>
        <v>201.19444529215511</v>
      </c>
      <c r="F382" s="58">
        <f>VLOOKUP($C382,'Bilaga 2b-24'!$B$5:$N$314,4,FALSE)</f>
        <v>506.41111111111132</v>
      </c>
      <c r="G382" s="58">
        <f>VLOOKUP($C382,'Bilaga 2b-24'!$B$5:$N$314,5,FALSE)</f>
        <v>623.40000000000032</v>
      </c>
      <c r="H382" s="58">
        <f>VLOOKUP($C382,'Bilaga 2b-24'!$B$5:$N$314,6,FALSE)</f>
        <v>382.65902777777796</v>
      </c>
      <c r="I382" s="58">
        <f>VLOOKUP($C382,'Bilaga 2b-24'!$B$5:$N$314,7,FALSE)</f>
        <v>512.18333333333123</v>
      </c>
      <c r="J382" s="58">
        <f>VLOOKUP($C382,'Bilaga 2b-24'!$B$5:$N$314,8,FALSE)</f>
        <v>1142.9352777777783</v>
      </c>
      <c r="K382" s="58">
        <f>VLOOKUP($C382,'Bilaga 2b-24'!$B$5:$N$314,9,FALSE)</f>
        <v>1485.8212222222228</v>
      </c>
      <c r="L382" s="58">
        <f>VLOOKUP($C382,'Bilaga 2b-24'!$B$5:$N$314,12,FALSE)</f>
        <v>2184.9749361861873</v>
      </c>
      <c r="M382" s="58">
        <f>VLOOKUP($C382,'Bilaga 2b-24'!$B$5:$N$314,13,FALSE)</f>
        <v>2822.5990008477092</v>
      </c>
      <c r="N382" s="44"/>
      <c r="P382">
        <f t="shared" si="39"/>
        <v>8</v>
      </c>
    </row>
    <row r="383" spans="1:16" ht="18.75" customHeight="1" thickTop="1" x14ac:dyDescent="0.2">
      <c r="B383" s="44"/>
      <c r="C383" s="59" t="s">
        <v>605</v>
      </c>
      <c r="D383" s="60">
        <f>SUM(D375:D382)/COUNTIF(D375:D382,"&gt;0")</f>
        <v>142.15791315509065</v>
      </c>
      <c r="E383" s="60">
        <f t="shared" ref="E383:M383" si="40">SUM(E375:E382)/COUNTIF(E375:E382,"&gt;0")</f>
        <v>166.33680596881445</v>
      </c>
      <c r="F383" s="60">
        <f t="shared" si="40"/>
        <v>538.64652777777803</v>
      </c>
      <c r="G383" s="60">
        <f t="shared" si="40"/>
        <v>618.15694444444478</v>
      </c>
      <c r="H383" s="60">
        <f t="shared" si="40"/>
        <v>357.73959903724767</v>
      </c>
      <c r="I383" s="60">
        <f t="shared" si="40"/>
        <v>391.41459903726525</v>
      </c>
      <c r="J383" s="60">
        <f t="shared" si="40"/>
        <v>1024.374305555556</v>
      </c>
      <c r="K383" s="60">
        <f t="shared" si="40"/>
        <v>1164.3502361111118</v>
      </c>
      <c r="L383" s="60">
        <f t="shared" si="40"/>
        <v>2062.9183455256725</v>
      </c>
      <c r="M383" s="60">
        <f t="shared" si="40"/>
        <v>2340.2585855616362</v>
      </c>
      <c r="N383" s="44"/>
      <c r="P383" s="19">
        <f>+M383/L383-1</f>
        <v>0.1344407259926188</v>
      </c>
    </row>
    <row r="384" spans="1:16" x14ac:dyDescent="0.2">
      <c r="B384" s="44"/>
      <c r="C384" s="61"/>
      <c r="D384" s="60"/>
      <c r="E384" s="60"/>
      <c r="F384" s="60"/>
      <c r="G384" s="60"/>
      <c r="H384" s="60"/>
      <c r="I384" s="60"/>
      <c r="J384" s="60"/>
      <c r="K384" s="60"/>
      <c r="L384" s="60"/>
      <c r="M384" s="60"/>
      <c r="N384" s="44"/>
    </row>
    <row r="385" spans="1:16" x14ac:dyDescent="0.2">
      <c r="B385" s="44"/>
      <c r="C385" s="59"/>
      <c r="D385" s="60"/>
      <c r="E385" s="60"/>
      <c r="F385" s="60"/>
      <c r="G385" s="60"/>
      <c r="H385" s="60"/>
      <c r="I385" s="60"/>
      <c r="J385" s="60"/>
      <c r="K385" s="60"/>
      <c r="L385" s="60"/>
      <c r="M385" s="60"/>
      <c r="N385" s="44"/>
    </row>
    <row r="386" spans="1:16" ht="15.75" x14ac:dyDescent="0.25">
      <c r="B386" s="44"/>
      <c r="C386" s="45" t="str">
        <f>CONCATENATE("Kostnad fördelad per nyttighet i kr/månad och lägenhet inkl moms i ",A389)</f>
        <v>Kostnad fördelad per nyttighet i kr/månad och lägenhet inkl moms i Västerbottens län</v>
      </c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4"/>
    </row>
    <row r="387" spans="1:16" x14ac:dyDescent="0.2">
      <c r="B387" s="44"/>
      <c r="C387" s="44"/>
      <c r="D387" s="46" t="s">
        <v>1</v>
      </c>
      <c r="E387" s="46"/>
      <c r="F387" s="46" t="s">
        <v>2</v>
      </c>
      <c r="G387" s="46"/>
      <c r="H387" s="46" t="s">
        <v>627</v>
      </c>
      <c r="I387" s="46"/>
      <c r="J387" s="46" t="s">
        <v>4</v>
      </c>
      <c r="K387" s="46"/>
      <c r="L387" s="46" t="s">
        <v>628</v>
      </c>
      <c r="M387" s="46"/>
      <c r="N387" s="44"/>
      <c r="O387" s="47" t="s">
        <v>602</v>
      </c>
    </row>
    <row r="388" spans="1:16" ht="13.5" thickBot="1" x14ac:dyDescent="0.25">
      <c r="A388" t="s">
        <v>7</v>
      </c>
      <c r="B388" s="44"/>
      <c r="C388" s="48" t="s">
        <v>8</v>
      </c>
      <c r="D388" s="49">
        <v>2023</v>
      </c>
      <c r="E388" s="49">
        <v>2024</v>
      </c>
      <c r="F388" s="49">
        <v>2023</v>
      </c>
      <c r="G388" s="49">
        <v>2024</v>
      </c>
      <c r="H388" s="49">
        <v>2023</v>
      </c>
      <c r="I388" s="49">
        <v>2024</v>
      </c>
      <c r="J388" s="49">
        <v>2023</v>
      </c>
      <c r="K388" s="49">
        <v>2024</v>
      </c>
      <c r="L388" s="49">
        <v>2023</v>
      </c>
      <c r="M388" s="49">
        <v>2024</v>
      </c>
      <c r="N388" s="44"/>
      <c r="O388" s="47">
        <v>2024</v>
      </c>
      <c r="P388" t="s">
        <v>603</v>
      </c>
    </row>
    <row r="389" spans="1:16" ht="18.75" customHeight="1" x14ac:dyDescent="0.2">
      <c r="A389" s="14" t="s">
        <v>291</v>
      </c>
      <c r="B389" s="62"/>
      <c r="C389" s="51" t="s">
        <v>299</v>
      </c>
      <c r="D389" s="52">
        <f>VLOOKUP($C389,'Bilaga 2b-24'!$B$5:$N$314,2,FALSE)</f>
        <v>159.48573573573583</v>
      </c>
      <c r="E389" s="52">
        <f>VLOOKUP($C389,'Bilaga 2b-24'!$B$5:$N$314,3,FALSE)</f>
        <v>165.2361111111112</v>
      </c>
      <c r="F389" s="52">
        <f>VLOOKUP($C389,'Bilaga 2b-24'!$B$5:$N$314,4,FALSE)</f>
        <v>306.47222222222234</v>
      </c>
      <c r="G389" s="52">
        <f>VLOOKUP($C389,'Bilaga 2b-24'!$B$5:$N$314,5,FALSE)</f>
        <v>306.47222222222234</v>
      </c>
      <c r="H389" s="52">
        <f>VLOOKUP($C389,'Bilaga 2b-24'!$B$5:$N$314,6,FALSE)</f>
        <v>274.94722222222236</v>
      </c>
      <c r="I389" s="52">
        <f>VLOOKUP($C389,'Bilaga 2b-24'!$B$5:$N$314,7,FALSE)</f>
        <v>307.51666666666682</v>
      </c>
      <c r="J389" s="52">
        <f>VLOOKUP($C389,'Bilaga 2b-24'!$B$5:$N$314,8,FALSE)</f>
        <v>847.055555555556</v>
      </c>
      <c r="K389" s="52">
        <f>VLOOKUP($C389,'Bilaga 2b-24'!$B$5:$N$314,9,FALSE)</f>
        <v>889.94444444444491</v>
      </c>
      <c r="L389" s="52">
        <f>VLOOKUP($C389,'Bilaga 2b-24'!$B$5:$N$314,12,FALSE)</f>
        <v>1587.9607357357365</v>
      </c>
      <c r="M389" s="52">
        <f>VLOOKUP($C389,'Bilaga 2b-24'!$B$5:$N$314,13,FALSE)</f>
        <v>1669.1694444444449</v>
      </c>
      <c r="N389" s="44"/>
      <c r="O389" s="36">
        <f>+M403-M389</f>
        <v>1121.6392777777953</v>
      </c>
      <c r="P389">
        <f>RANK(M389,$M$389:$M$403,1)</f>
        <v>1</v>
      </c>
    </row>
    <row r="390" spans="1:16" x14ac:dyDescent="0.2">
      <c r="B390" s="44"/>
      <c r="C390" s="54" t="s">
        <v>297</v>
      </c>
      <c r="D390" s="55">
        <f>VLOOKUP($C390,'Bilaga 2b-24'!$B$5:$N$314,2,FALSE)</f>
        <v>132.82222222222228</v>
      </c>
      <c r="E390" s="55">
        <f>VLOOKUP($C390,'Bilaga 2b-24'!$B$5:$N$314,3,FALSE)</f>
        <v>148.57511520385728</v>
      </c>
      <c r="F390" s="55">
        <f>VLOOKUP($C390,'Bilaga 2b-24'!$B$5:$N$314,4,FALSE)</f>
        <v>467.23333333333358</v>
      </c>
      <c r="G390" s="55">
        <f>VLOOKUP($C390,'Bilaga 2b-24'!$B$5:$N$314,5,FALSE)</f>
        <v>467.23333333333358</v>
      </c>
      <c r="H390" s="55">
        <f>VLOOKUP($C390,'Bilaga 2b-24'!$B$5:$N$314,6,FALSE)</f>
        <v>264.85000000000014</v>
      </c>
      <c r="I390" s="55">
        <f>VLOOKUP($C390,'Bilaga 2b-24'!$B$5:$N$314,7,FALSE)</f>
        <v>274.01666666666682</v>
      </c>
      <c r="J390" s="55">
        <f>VLOOKUP($C390,'Bilaga 2b-24'!$B$5:$N$314,8,FALSE)</f>
        <v>891.83155555555595</v>
      </c>
      <c r="K390" s="55">
        <f>VLOOKUP($C390,'Bilaga 2b-24'!$B$5:$N$314,9,FALSE)</f>
        <v>934.98850000000039</v>
      </c>
      <c r="L390" s="55">
        <f>VLOOKUP($C390,'Bilaga 2b-24'!$B$5:$N$314,12,FALSE)</f>
        <v>1756.7371111111117</v>
      </c>
      <c r="M390" s="55">
        <f>VLOOKUP($C390,'Bilaga 2b-24'!$B$5:$N$314,13,FALSE)</f>
        <v>1824.813615203858</v>
      </c>
      <c r="N390" s="44"/>
      <c r="P390">
        <f t="shared" ref="P390:P403" si="41">RANK(M390,$M$389:$M$403,1)</f>
        <v>3</v>
      </c>
    </row>
    <row r="391" spans="1:16" x14ac:dyDescent="0.2">
      <c r="B391" s="44"/>
      <c r="C391" s="54" t="s">
        <v>304</v>
      </c>
      <c r="D391" s="55">
        <f>VLOOKUP($C391,'Bilaga 2b-24'!$B$5:$N$314,2,FALSE)</f>
        <v>127.42777777777785</v>
      </c>
      <c r="E391" s="55">
        <f>VLOOKUP($C391,'Bilaga 2b-24'!$B$5:$N$314,3,FALSE)</f>
        <v>142.24756028917116</v>
      </c>
      <c r="F391" s="55">
        <f>VLOOKUP($C391,'Bilaga 2b-24'!$B$5:$N$314,4,FALSE)</f>
        <v>467.72777777777804</v>
      </c>
      <c r="G391" s="55">
        <f>VLOOKUP($C391,'Bilaga 2b-24'!$B$5:$N$314,5,FALSE)</f>
        <v>514.71111111111134</v>
      </c>
      <c r="H391" s="55">
        <f>VLOOKUP($C391,'Bilaga 2b-24'!$B$5:$N$314,6,FALSE)</f>
        <v>161.14513888888899</v>
      </c>
      <c r="I391" s="55">
        <f>VLOOKUP($C391,'Bilaga 2b-24'!$B$5:$N$314,7,FALSE)</f>
        <v>172.82916666666679</v>
      </c>
      <c r="J391" s="55">
        <f>VLOOKUP($C391,'Bilaga 2b-24'!$B$5:$N$314,8,FALSE)</f>
        <v>920.13822222222279</v>
      </c>
      <c r="K391" s="55">
        <f>VLOOKUP($C391,'Bilaga 2b-24'!$B$5:$N$314,9,FALSE)</f>
        <v>993.97144444444484</v>
      </c>
      <c r="L391" s="55">
        <f>VLOOKUP($C391,'Bilaga 2b-24'!$B$5:$N$314,12,FALSE)</f>
        <v>1676.4389166666676</v>
      </c>
      <c r="M391" s="55">
        <f>VLOOKUP($C391,'Bilaga 2b-24'!$B$5:$N$314,13,FALSE)</f>
        <v>1823.7592825113941</v>
      </c>
      <c r="N391" s="44"/>
      <c r="P391">
        <f t="shared" si="41"/>
        <v>2</v>
      </c>
    </row>
    <row r="392" spans="1:16" x14ac:dyDescent="0.2">
      <c r="B392" s="44"/>
      <c r="C392" s="54" t="s">
        <v>305</v>
      </c>
      <c r="D392" s="55">
        <f>VLOOKUP($C392,'Bilaga 2b-24'!$B$5:$N$314,2,FALSE)</f>
        <v>151.32552552552562</v>
      </c>
      <c r="E392" s="55">
        <f>VLOOKUP($C392,'Bilaga 2b-24'!$B$5:$N$314,3,FALSE)</f>
        <v>202.38942040337454</v>
      </c>
      <c r="F392" s="55">
        <f>VLOOKUP($C392,'Bilaga 2b-24'!$B$5:$N$314,4,FALSE)</f>
        <v>372.92777777777792</v>
      </c>
      <c r="G392" s="55">
        <f>VLOOKUP($C392,'Bilaga 2b-24'!$B$5:$N$314,5,FALSE)</f>
        <v>417.61111111111131</v>
      </c>
      <c r="H392" s="55">
        <f>VLOOKUP($C392,'Bilaga 2b-24'!$B$5:$N$314,6,FALSE)</f>
        <v>264.85000000000014</v>
      </c>
      <c r="I392" s="55">
        <f>VLOOKUP($C392,'Bilaga 2b-24'!$B$5:$N$314,7,FALSE)</f>
        <v>274.01666666666682</v>
      </c>
      <c r="J392" s="55">
        <f>VLOOKUP($C392,'Bilaga 2b-24'!$B$5:$N$314,8,FALSE)</f>
        <v>895.47711111111164</v>
      </c>
      <c r="K392" s="55">
        <f>VLOOKUP($C392,'Bilaga 2b-24'!$B$5:$N$314,9,FALSE)</f>
        <v>939.29883333333385</v>
      </c>
      <c r="L392" s="55">
        <f>VLOOKUP($C392,'Bilaga 2b-24'!$B$5:$N$314,12,FALSE)</f>
        <v>1684.5804144144151</v>
      </c>
      <c r="M392" s="55">
        <f>VLOOKUP($C392,'Bilaga 2b-24'!$B$5:$N$314,13,FALSE)</f>
        <v>1833.3160315144862</v>
      </c>
      <c r="N392" s="44"/>
      <c r="P392">
        <f t="shared" si="41"/>
        <v>4</v>
      </c>
    </row>
    <row r="393" spans="1:16" x14ac:dyDescent="0.2">
      <c r="B393" s="44"/>
      <c r="C393" s="54" t="s">
        <v>294</v>
      </c>
      <c r="D393" s="55">
        <f>VLOOKUP($C393,'Bilaga 2b-24'!$B$5:$N$314,2,FALSE)</f>
        <v>102.86944444444451</v>
      </c>
      <c r="E393" s="55">
        <f>VLOOKUP($C393,'Bilaga 2b-24'!$B$5:$N$314,3,FALSE)</f>
        <v>128.77711190117728</v>
      </c>
      <c r="F393" s="55">
        <f>VLOOKUP($C393,'Bilaga 2b-24'!$B$5:$N$314,4,FALSE)</f>
        <v>566.97222222222251</v>
      </c>
      <c r="G393" s="55">
        <f>VLOOKUP($C393,'Bilaga 2b-24'!$B$5:$N$314,5,FALSE)</f>
        <v>576.38888888888914</v>
      </c>
      <c r="H393" s="55">
        <f>VLOOKUP($C393,'Bilaga 2b-24'!$B$5:$N$314,6,FALSE)</f>
        <v>264.85000000000014</v>
      </c>
      <c r="I393" s="55">
        <f>VLOOKUP($C393,'Bilaga 2b-24'!$B$5:$N$314,7,FALSE)</f>
        <v>274.01666666666682</v>
      </c>
      <c r="J393" s="55">
        <f>VLOOKUP($C393,'Bilaga 2b-24'!$B$5:$N$314,8,FALSE)</f>
        <v>931.38583333333372</v>
      </c>
      <c r="K393" s="55">
        <f>VLOOKUP($C393,'Bilaga 2b-24'!$B$5:$N$314,9,FALSE)</f>
        <v>978.14544444444493</v>
      </c>
      <c r="L393" s="55">
        <f>VLOOKUP($C393,'Bilaga 2b-24'!$B$5:$N$314,12,FALSE)</f>
        <v>1866.077500000001</v>
      </c>
      <c r="M393" s="55">
        <f>VLOOKUP($C393,'Bilaga 2b-24'!$B$5:$N$314,13,FALSE)</f>
        <v>1957.3281119011783</v>
      </c>
      <c r="N393" s="44"/>
      <c r="P393">
        <f t="shared" si="41"/>
        <v>5</v>
      </c>
    </row>
    <row r="394" spans="1:16" x14ac:dyDescent="0.2">
      <c r="B394" s="44"/>
      <c r="C394" s="54" t="s">
        <v>295</v>
      </c>
      <c r="D394" s="55">
        <f>VLOOKUP($C394,'Bilaga 2b-24'!$B$5:$N$314,2,FALSE)</f>
        <v>111.71621621621627</v>
      </c>
      <c r="E394" s="55">
        <f>VLOOKUP($C394,'Bilaga 2b-24'!$B$5:$N$314,3,FALSE)</f>
        <v>129.22222222222231</v>
      </c>
      <c r="F394" s="55">
        <f>VLOOKUP($C394,'Bilaga 2b-24'!$B$5:$N$314,4,FALSE)</f>
        <v>457.50000000000023</v>
      </c>
      <c r="G394" s="55">
        <f>VLOOKUP($C394,'Bilaga 2b-24'!$B$5:$N$314,5,FALSE)</f>
        <v>549.44444444444468</v>
      </c>
      <c r="H394" s="55">
        <f>VLOOKUP($C394,'Bilaga 2b-24'!$B$5:$N$314,6,FALSE)</f>
        <v>274.94722222222236</v>
      </c>
      <c r="I394" s="55">
        <f>VLOOKUP($C394,'Bilaga 2b-24'!$B$5:$N$314,7,FALSE)</f>
        <v>307.51666666666682</v>
      </c>
      <c r="J394" s="55">
        <f>VLOOKUP($C394,'Bilaga 2b-24'!$B$5:$N$314,8,FALSE)</f>
        <v>933.63750000000061</v>
      </c>
      <c r="K394" s="55">
        <f>VLOOKUP($C394,'Bilaga 2b-24'!$B$5:$N$314,9,FALSE)</f>
        <v>978.14544444444493</v>
      </c>
      <c r="L394" s="55">
        <f>VLOOKUP($C394,'Bilaga 2b-24'!$B$5:$N$314,12,FALSE)</f>
        <v>1777.8009384384395</v>
      </c>
      <c r="M394" s="55">
        <f>VLOOKUP($C394,'Bilaga 2b-24'!$B$5:$N$314,13,FALSE)</f>
        <v>1964.3287777777787</v>
      </c>
      <c r="N394" s="44"/>
      <c r="P394">
        <f t="shared" si="41"/>
        <v>6</v>
      </c>
    </row>
    <row r="395" spans="1:16" x14ac:dyDescent="0.2">
      <c r="B395" s="44"/>
      <c r="C395" s="54" t="s">
        <v>306</v>
      </c>
      <c r="D395" s="55">
        <f>VLOOKUP($C395,'Bilaga 2b-24'!$B$5:$N$314,2,FALSE)</f>
        <v>130.77777777777786</v>
      </c>
      <c r="E395" s="55">
        <f>VLOOKUP($C395,'Bilaga 2b-24'!$B$5:$N$314,3,FALSE)</f>
        <v>201.14444444444459</v>
      </c>
      <c r="F395" s="55">
        <f>VLOOKUP($C395,'Bilaga 2b-24'!$B$5:$N$314,4,FALSE)</f>
        <v>487.5347222222224</v>
      </c>
      <c r="G395" s="55">
        <f>VLOOKUP($C395,'Bilaga 2b-24'!$B$5:$N$314,5,FALSE)</f>
        <v>564.27777777777806</v>
      </c>
      <c r="H395" s="55">
        <f>VLOOKUP($C395,'Bilaga 2b-24'!$B$5:$N$314,6,FALSE)</f>
        <v>264.85000000000014</v>
      </c>
      <c r="I395" s="55">
        <f>VLOOKUP($C395,'Bilaga 2b-24'!$B$5:$N$314,7,FALSE)</f>
        <v>274.01666666666682</v>
      </c>
      <c r="J395" s="55">
        <f>VLOOKUP($C395,'Bilaga 2b-24'!$B$5:$N$314,8,FALSE)</f>
        <v>894.59788888888932</v>
      </c>
      <c r="K395" s="55">
        <f>VLOOKUP($C395,'Bilaga 2b-24'!$B$5:$N$314,9,FALSE)</f>
        <v>934.98850000000039</v>
      </c>
      <c r="L395" s="55">
        <f>VLOOKUP($C395,'Bilaga 2b-24'!$B$5:$N$314,12,FALSE)</f>
        <v>1777.7603888888896</v>
      </c>
      <c r="M395" s="55">
        <f>VLOOKUP($C395,'Bilaga 2b-24'!$B$5:$N$314,13,FALSE)</f>
        <v>1974.4273888888899</v>
      </c>
      <c r="N395" s="44"/>
      <c r="P395">
        <f t="shared" si="41"/>
        <v>7</v>
      </c>
    </row>
    <row r="396" spans="1:16" x14ac:dyDescent="0.2">
      <c r="B396" s="44"/>
      <c r="C396" s="54" t="s">
        <v>296</v>
      </c>
      <c r="D396" s="55">
        <f>VLOOKUP($C396,'Bilaga 2b-24'!$B$5:$N$314,2,FALSE)</f>
        <v>123.10606060606068</v>
      </c>
      <c r="E396" s="55">
        <f>VLOOKUP($C396,'Bilaga 2b-24'!$B$5:$N$314,3,FALSE)</f>
        <v>162.22222646077509</v>
      </c>
      <c r="F396" s="55">
        <f>VLOOKUP($C396,'Bilaga 2b-24'!$B$5:$N$314,4,FALSE)</f>
        <v>565.8333333333336</v>
      </c>
      <c r="G396" s="55">
        <f>VLOOKUP($C396,'Bilaga 2b-24'!$B$5:$N$314,5,FALSE)</f>
        <v>596.22222222222251</v>
      </c>
      <c r="H396" s="55">
        <f>VLOOKUP($C396,'Bilaga 2b-24'!$B$5:$N$314,6,FALSE)</f>
        <v>264.85000000000014</v>
      </c>
      <c r="I396" s="55">
        <f>VLOOKUP($C396,'Bilaga 2b-24'!$B$5:$N$314,7,FALSE)</f>
        <v>274.01666666666682</v>
      </c>
      <c r="J396" s="55">
        <f>VLOOKUP($C396,'Bilaga 2b-24'!$B$5:$N$314,8,FALSE)</f>
        <v>936.72550000000047</v>
      </c>
      <c r="K396" s="55">
        <f>VLOOKUP($C396,'Bilaga 2b-24'!$B$5:$N$314,9,FALSE)</f>
        <v>977.29838888888924</v>
      </c>
      <c r="L396" s="55">
        <f>VLOOKUP($C396,'Bilaga 2b-24'!$B$5:$N$314,12,FALSE)</f>
        <v>1890.5148939393948</v>
      </c>
      <c r="M396" s="55">
        <f>VLOOKUP($C396,'Bilaga 2b-24'!$B$5:$N$314,13,FALSE)</f>
        <v>2009.7595042385537</v>
      </c>
      <c r="N396" s="44"/>
      <c r="P396">
        <f t="shared" si="41"/>
        <v>8</v>
      </c>
    </row>
    <row r="397" spans="1:16" x14ac:dyDescent="0.2">
      <c r="B397" s="44"/>
      <c r="C397" s="54" t="s">
        <v>298</v>
      </c>
      <c r="D397" s="55">
        <f>VLOOKUP($C397,'Bilaga 2b-24'!$B$5:$N$314,2,FALSE)</f>
        <v>161.98100600600608</v>
      </c>
      <c r="E397" s="55">
        <f>VLOOKUP($C397,'Bilaga 2b-24'!$B$5:$N$314,3,FALSE)</f>
        <v>209.7361111111112</v>
      </c>
      <c r="F397" s="55">
        <f>VLOOKUP($C397,'Bilaga 2b-24'!$B$5:$N$314,4,FALSE)</f>
        <v>589.98888888888916</v>
      </c>
      <c r="G397" s="55">
        <f>VLOOKUP($C397,'Bilaga 2b-24'!$B$5:$N$314,5,FALSE)</f>
        <v>649.20000000000027</v>
      </c>
      <c r="H397" s="55">
        <f>VLOOKUP($C397,'Bilaga 2b-24'!$B$5:$N$314,6,FALSE)</f>
        <v>274.94722222222236</v>
      </c>
      <c r="I397" s="55">
        <f>VLOOKUP($C397,'Bilaga 2b-24'!$B$5:$N$314,7,FALSE)</f>
        <v>307.51666666666682</v>
      </c>
      <c r="J397" s="55">
        <f>VLOOKUP($C397,'Bilaga 2b-24'!$B$5:$N$314,8,FALSE)</f>
        <v>925.09188888888946</v>
      </c>
      <c r="K397" s="55">
        <f>VLOOKUP($C397,'Bilaga 2b-24'!$B$5:$N$314,9,FALSE)</f>
        <v>969.34250000000054</v>
      </c>
      <c r="L397" s="55">
        <f>VLOOKUP($C397,'Bilaga 2b-24'!$B$5:$N$314,12,FALSE)</f>
        <v>1952.0090060060072</v>
      </c>
      <c r="M397" s="55">
        <f>VLOOKUP($C397,'Bilaga 2b-24'!$B$5:$N$314,13,FALSE)</f>
        <v>2135.7952777777787</v>
      </c>
      <c r="N397" s="44"/>
      <c r="P397">
        <f t="shared" si="41"/>
        <v>9</v>
      </c>
    </row>
    <row r="398" spans="1:16" x14ac:dyDescent="0.2">
      <c r="B398" s="44"/>
      <c r="C398" s="54" t="s">
        <v>293</v>
      </c>
      <c r="D398" s="55">
        <f>VLOOKUP($C398,'Bilaga 2b-24'!$B$5:$N$314,2,FALSE)</f>
        <v>175.49811218985985</v>
      </c>
      <c r="E398" s="55">
        <f>VLOOKUP($C398,'Bilaga 2b-24'!$B$5:$N$314,3,FALSE)</f>
        <v>242.8166666666668</v>
      </c>
      <c r="F398" s="55">
        <f>VLOOKUP($C398,'Bilaga 2b-24'!$B$5:$N$314,4,FALSE)</f>
        <v>472.17777777777809</v>
      </c>
      <c r="G398" s="55">
        <f>VLOOKUP($C398,'Bilaga 2b-24'!$B$5:$N$314,5,FALSE)</f>
        <v>549.27777777777806</v>
      </c>
      <c r="H398" s="55">
        <f>VLOOKUP($C398,'Bilaga 2b-24'!$B$5:$N$314,6,FALSE)</f>
        <v>274.94722222222236</v>
      </c>
      <c r="I398" s="55">
        <f>VLOOKUP($C398,'Bilaga 2b-24'!$B$5:$N$314,7,FALSE)</f>
        <v>307.51666666666682</v>
      </c>
      <c r="J398" s="55">
        <f>VLOOKUP($C398,'Bilaga 2b-24'!$B$5:$N$314,8,FALSE)</f>
        <v>1038.4793888888894</v>
      </c>
      <c r="K398" s="55">
        <f>VLOOKUP($C398,'Bilaga 2b-24'!$B$5:$N$314,9,FALSE)</f>
        <v>1122.3486111111117</v>
      </c>
      <c r="L398" s="55">
        <f>VLOOKUP($C398,'Bilaga 2b-24'!$B$5:$N$314,12,FALSE)</f>
        <v>1961.1025010787498</v>
      </c>
      <c r="M398" s="55">
        <f>VLOOKUP($C398,'Bilaga 2b-24'!$B$5:$N$314,13,FALSE)</f>
        <v>2221.9597222222233</v>
      </c>
      <c r="N398" s="44"/>
      <c r="P398">
        <f t="shared" si="41"/>
        <v>10</v>
      </c>
    </row>
    <row r="399" spans="1:16" x14ac:dyDescent="0.2">
      <c r="B399" s="44"/>
      <c r="C399" s="54" t="s">
        <v>301</v>
      </c>
      <c r="D399" s="55">
        <f>VLOOKUP($C399,'Bilaga 2b-24'!$B$5:$N$314,2,FALSE)</f>
        <v>146.6004504504505</v>
      </c>
      <c r="E399" s="55">
        <f>VLOOKUP($C399,'Bilaga 2b-24'!$B$5:$N$314,3,FALSE)</f>
        <v>159.50555555555562</v>
      </c>
      <c r="F399" s="55">
        <f>VLOOKUP($C399,'Bilaga 2b-24'!$B$5:$N$314,4,FALSE)</f>
        <v>320.69777777777796</v>
      </c>
      <c r="G399" s="55">
        <f>VLOOKUP($C399,'Bilaga 2b-24'!$B$5:$N$314,5,FALSE)</f>
        <v>352.76610605555567</v>
      </c>
      <c r="H399" s="55">
        <f>VLOOKUP($C399,'Bilaga 2b-24'!$B$5:$N$314,6,FALSE)</f>
        <v>274.94722222222236</v>
      </c>
      <c r="I399" s="55">
        <f>VLOOKUP($C399,'Bilaga 2b-24'!$B$5:$N$314,7,FALSE)</f>
        <v>307.51666666666682</v>
      </c>
      <c r="J399" s="55">
        <f>VLOOKUP($C399,'Bilaga 2b-24'!$B$5:$N$314,8,FALSE)</f>
        <v>1141.9166666666672</v>
      </c>
      <c r="K399" s="55">
        <f>VLOOKUP($C399,'Bilaga 2b-24'!$B$5:$N$314,9,FALSE)</f>
        <v>1507.3514444444452</v>
      </c>
      <c r="L399" s="55">
        <f>VLOOKUP($C399,'Bilaga 2b-24'!$B$5:$N$314,12,FALSE)</f>
        <v>1884.1621171171182</v>
      </c>
      <c r="M399" s="55">
        <f>VLOOKUP($C399,'Bilaga 2b-24'!$B$5:$N$314,13,FALSE)</f>
        <v>2327.1397727222234</v>
      </c>
      <c r="N399" s="44"/>
      <c r="P399">
        <f t="shared" si="41"/>
        <v>11</v>
      </c>
    </row>
    <row r="400" spans="1:16" x14ac:dyDescent="0.2">
      <c r="B400" s="44"/>
      <c r="C400" s="54" t="s">
        <v>303</v>
      </c>
      <c r="D400" s="55">
        <f>VLOOKUP($C400,'Bilaga 2b-24'!$B$5:$N$314,2,FALSE)</f>
        <v>152.27474747474756</v>
      </c>
      <c r="E400" s="55">
        <f>VLOOKUP($C400,'Bilaga 2b-24'!$B$5:$N$314,3,FALSE)</f>
        <v>243.722216288249</v>
      </c>
      <c r="F400" s="55">
        <f>VLOOKUP($C400,'Bilaga 2b-24'!$B$5:$N$314,4,FALSE)</f>
        <v>646.55555555555588</v>
      </c>
      <c r="G400" s="55">
        <f>VLOOKUP($C400,'Bilaga 2b-24'!$B$5:$N$314,5,FALSE)</f>
        <v>646.55555555555588</v>
      </c>
      <c r="H400" s="55">
        <f>VLOOKUP($C400,'Bilaga 2b-24'!$B$5:$N$314,6,FALSE)</f>
        <v>302.31076388888903</v>
      </c>
      <c r="I400" s="55">
        <f>VLOOKUP($C400,'Bilaga 2b-24'!$B$5:$N$314,7,FALSE)</f>
        <v>316.06076388888903</v>
      </c>
      <c r="J400" s="55">
        <f>VLOOKUP($C400,'Bilaga 2b-24'!$B$5:$N$314,8,FALSE)</f>
        <v>1049.5277777777781</v>
      </c>
      <c r="K400" s="55">
        <f>VLOOKUP($C400,'Bilaga 2b-24'!$B$5:$N$314,9,FALSE)</f>
        <v>1290.7777777777783</v>
      </c>
      <c r="L400" s="55">
        <f>VLOOKUP($C400,'Bilaga 2b-24'!$B$5:$N$314,12,FALSE)</f>
        <v>2150.6688446969706</v>
      </c>
      <c r="M400" s="55">
        <f>VLOOKUP($C400,'Bilaga 2b-24'!$B$5:$N$314,13,FALSE)</f>
        <v>2497.1163135104721</v>
      </c>
      <c r="N400" s="44"/>
      <c r="P400">
        <f t="shared" si="41"/>
        <v>12</v>
      </c>
    </row>
    <row r="401" spans="1:16" x14ac:dyDescent="0.2">
      <c r="B401" s="44"/>
      <c r="C401" s="54" t="s">
        <v>292</v>
      </c>
      <c r="D401" s="55">
        <f>VLOOKUP($C401,'Bilaga 2b-24'!$B$5:$N$314,2,FALSE)</f>
        <v>136.16111111111118</v>
      </c>
      <c r="E401" s="55">
        <f>VLOOKUP($C401,'Bilaga 2b-24'!$B$5:$N$314,3,FALSE)</f>
        <v>143.27799479166674</v>
      </c>
      <c r="F401" s="55">
        <f>VLOOKUP($C401,'Bilaga 2b-24'!$B$5:$N$314,4,FALSE)</f>
        <v>513.52777777777806</v>
      </c>
      <c r="G401" s="55">
        <f>VLOOKUP($C401,'Bilaga 2b-24'!$B$5:$N$314,5,FALSE)</f>
        <v>592.19444444444468</v>
      </c>
      <c r="H401" s="55">
        <f>VLOOKUP($C401,'Bilaga 2b-24'!$B$5:$N$314,6,FALSE)</f>
        <v>274.94722222222236</v>
      </c>
      <c r="I401" s="55">
        <f>VLOOKUP($C401,'Bilaga 2b-24'!$B$5:$N$314,7,FALSE)</f>
        <v>307.51666666666682</v>
      </c>
      <c r="J401" s="55">
        <f>VLOOKUP($C401,'Bilaga 2b-24'!$B$5:$N$314,8,FALSE)</f>
        <v>1167.3926666666671</v>
      </c>
      <c r="K401" s="55">
        <f>VLOOKUP($C401,'Bilaga 2b-24'!$B$5:$N$314,9,FALSE)</f>
        <v>1528.388444444445</v>
      </c>
      <c r="L401" s="55">
        <f>VLOOKUP($C401,'Bilaga 2b-24'!$B$5:$N$314,12,FALSE)</f>
        <v>2092.0287777777789</v>
      </c>
      <c r="M401" s="55">
        <f>VLOOKUP($C401,'Bilaga 2b-24'!$B$5:$N$314,13,FALSE)</f>
        <v>2571.3775503472234</v>
      </c>
      <c r="N401" s="44"/>
      <c r="P401">
        <f t="shared" si="41"/>
        <v>13</v>
      </c>
    </row>
    <row r="402" spans="1:16" x14ac:dyDescent="0.2">
      <c r="B402" s="44"/>
      <c r="C402" s="54" t="s">
        <v>302</v>
      </c>
      <c r="D402" s="55">
        <f>VLOOKUP($C402,'Bilaga 2b-24'!$B$5:$N$314,2,FALSE)</f>
        <v>126.49444444444451</v>
      </c>
      <c r="E402" s="55">
        <f>VLOOKUP($C402,'Bilaga 2b-24'!$B$5:$N$314,3,FALSE)</f>
        <v>167.56944656372065</v>
      </c>
      <c r="F402" s="55">
        <f>VLOOKUP($C402,'Bilaga 2b-24'!$B$5:$N$314,4,FALSE)</f>
        <v>572.95555555555586</v>
      </c>
      <c r="G402" s="55">
        <f>VLOOKUP($C402,'Bilaga 2b-24'!$B$5:$N$314,5,FALSE)</f>
        <v>595.8722222222226</v>
      </c>
      <c r="H402" s="55">
        <f>VLOOKUP($C402,'Bilaga 2b-24'!$B$5:$N$314,6,FALSE)</f>
        <v>274.94722222222236</v>
      </c>
      <c r="I402" s="55">
        <f>VLOOKUP($C402,'Bilaga 2b-24'!$B$5:$N$314,7,FALSE)</f>
        <v>307.51666666666682</v>
      </c>
      <c r="J402" s="55">
        <f>VLOOKUP($C402,'Bilaga 2b-24'!$B$5:$N$314,8,FALSE)</f>
        <v>1179.1978333333338</v>
      </c>
      <c r="K402" s="55">
        <f>VLOOKUP($C402,'Bilaga 2b-24'!$B$5:$N$314,9,FALSE)</f>
        <v>1533.3635555555566</v>
      </c>
      <c r="L402" s="55">
        <f>VLOOKUP($C402,'Bilaga 2b-24'!$B$5:$N$314,12,FALSE)</f>
        <v>2153.5950555555569</v>
      </c>
      <c r="M402" s="55">
        <f>VLOOKUP($C402,'Bilaga 2b-24'!$B$5:$N$314,13,FALSE)</f>
        <v>2604.3218910081664</v>
      </c>
      <c r="N402" s="44"/>
      <c r="P402">
        <f t="shared" si="41"/>
        <v>14</v>
      </c>
    </row>
    <row r="403" spans="1:16" ht="13.5" thickBot="1" x14ac:dyDescent="0.25">
      <c r="B403" s="44"/>
      <c r="C403" s="57" t="s">
        <v>300</v>
      </c>
      <c r="D403" s="58">
        <f>VLOOKUP($C403,'Bilaga 2b-24'!$B$5:$N$314,2,FALSE)</f>
        <v>132.3033333333334</v>
      </c>
      <c r="E403" s="58">
        <f>VLOOKUP($C403,'Bilaga 2b-24'!$B$5:$N$314,3,FALSE)</f>
        <v>253.88888888888903</v>
      </c>
      <c r="F403" s="58">
        <f>VLOOKUP($C403,'Bilaga 2b-24'!$B$5:$N$314,4,FALSE)</f>
        <v>570.67777777777803</v>
      </c>
      <c r="G403" s="58">
        <f>VLOOKUP($C403,'Bilaga 2b-24'!$B$5:$N$314,5,FALSE)</f>
        <v>626.71111111111145</v>
      </c>
      <c r="H403" s="58">
        <f>VLOOKUP($C403,'Bilaga 2b-24'!$B$5:$N$314,6,FALSE)</f>
        <v>449.04861111111131</v>
      </c>
      <c r="I403" s="58">
        <f>VLOOKUP($C403,'Bilaga 2b-24'!$B$5:$N$314,7,FALSE)</f>
        <v>449.04861111112774</v>
      </c>
      <c r="J403" s="58">
        <f>VLOOKUP($C403,'Bilaga 2b-24'!$B$5:$N$314,8,FALSE)</f>
        <v>1233.0662777777784</v>
      </c>
      <c r="K403" s="58">
        <f>VLOOKUP($C403,'Bilaga 2b-24'!$B$5:$N$314,9,FALSE)</f>
        <v>1461.160111111112</v>
      </c>
      <c r="L403" s="58">
        <f>VLOOKUP($C403,'Bilaga 2b-24'!$B$5:$N$314,12,FALSE)</f>
        <v>2385.0960000000009</v>
      </c>
      <c r="M403" s="58">
        <f>VLOOKUP($C403,'Bilaga 2b-24'!$B$5:$N$314,13,FALSE)</f>
        <v>2790.8087222222402</v>
      </c>
      <c r="N403" s="44"/>
      <c r="P403">
        <f t="shared" si="41"/>
        <v>15</v>
      </c>
    </row>
    <row r="404" spans="1:16" ht="18.75" customHeight="1" thickTop="1" x14ac:dyDescent="0.2">
      <c r="B404" s="44"/>
      <c r="C404" s="59" t="s">
        <v>605</v>
      </c>
      <c r="D404" s="60">
        <f>SUM(D389:D403)/COUNTIF(D389:D403,"&gt;0")</f>
        <v>138.05626435438091</v>
      </c>
      <c r="E404" s="60">
        <f t="shared" ref="E404" si="42">SUM(E389:E403)/COUNTIF(E389:E403,"&gt;0")</f>
        <v>180.02207279346618</v>
      </c>
      <c r="F404" s="60">
        <f>SUM(F389:F403)/COUNTIF(F389:F403,"&gt;0")</f>
        <v>491.91883333333368</v>
      </c>
      <c r="G404" s="60">
        <f t="shared" ref="G404" si="43">SUM(G389:G403)/COUNTIF(G389:G403,"&gt;0")</f>
        <v>533.66255521851883</v>
      </c>
      <c r="H404" s="60">
        <f t="shared" ref="H404" si="44">SUM(H389:H403)/COUNTIF(H389:H403,"&gt;0")</f>
        <v>277.42567129629646</v>
      </c>
      <c r="I404" s="60">
        <f t="shared" ref="I404:M404" si="45">SUM(I389:I403)/COUNTIF(I389:I403,"&gt;0")</f>
        <v>297.37590277777906</v>
      </c>
      <c r="J404" s="60">
        <f t="shared" si="45"/>
        <v>999.03477777777823</v>
      </c>
      <c r="K404" s="60">
        <f t="shared" si="45"/>
        <v>1135.9675629629635</v>
      </c>
      <c r="L404" s="60">
        <f t="shared" si="45"/>
        <v>1906.4355467617893</v>
      </c>
      <c r="M404" s="60">
        <f t="shared" si="45"/>
        <v>2147.0280937527277</v>
      </c>
      <c r="N404" s="44"/>
      <c r="P404" s="19">
        <f>+M404/L404-1</f>
        <v>0.12620019984394504</v>
      </c>
    </row>
    <row r="405" spans="1:16" x14ac:dyDescent="0.2">
      <c r="B405" s="44"/>
      <c r="C405" s="61"/>
      <c r="D405" s="60"/>
      <c r="E405" s="60"/>
      <c r="F405" s="60"/>
      <c r="G405" s="60"/>
      <c r="H405" s="60"/>
      <c r="I405" s="60"/>
      <c r="J405" s="60"/>
      <c r="K405" s="60"/>
      <c r="L405" s="60"/>
      <c r="M405" s="60"/>
      <c r="N405" s="44"/>
    </row>
    <row r="406" spans="1:16" x14ac:dyDescent="0.2">
      <c r="B406" s="44"/>
      <c r="C406" s="59"/>
      <c r="D406" s="60"/>
      <c r="E406" s="60"/>
      <c r="F406" s="60"/>
      <c r="G406" s="60"/>
      <c r="H406" s="60"/>
      <c r="I406" s="60"/>
      <c r="J406" s="60"/>
      <c r="K406" s="60"/>
      <c r="L406" s="60"/>
      <c r="M406" s="60"/>
      <c r="N406" s="44"/>
    </row>
    <row r="407" spans="1:16" ht="15.75" x14ac:dyDescent="0.25">
      <c r="B407" s="44"/>
      <c r="C407" s="45" t="str">
        <f>CONCATENATE("Kostnad fördelad per nyttighet i kr/månad och lägenhet inkl moms i ",A410)</f>
        <v>Kostnad fördelad per nyttighet i kr/månad och lägenhet inkl moms i Norrbottens län</v>
      </c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4"/>
    </row>
    <row r="408" spans="1:16" x14ac:dyDescent="0.2">
      <c r="B408" s="44"/>
      <c r="C408" s="44"/>
      <c r="D408" s="46" t="s">
        <v>1</v>
      </c>
      <c r="E408" s="46"/>
      <c r="F408" s="46" t="s">
        <v>2</v>
      </c>
      <c r="G408" s="46"/>
      <c r="H408" s="46" t="s">
        <v>627</v>
      </c>
      <c r="I408" s="46"/>
      <c r="J408" s="46" t="s">
        <v>4</v>
      </c>
      <c r="K408" s="46"/>
      <c r="L408" s="46" t="s">
        <v>628</v>
      </c>
      <c r="M408" s="46"/>
      <c r="N408" s="44"/>
      <c r="O408" s="47" t="s">
        <v>602</v>
      </c>
    </row>
    <row r="409" spans="1:16" ht="13.5" thickBot="1" x14ac:dyDescent="0.25">
      <c r="A409" t="s">
        <v>7</v>
      </c>
      <c r="B409" s="44"/>
      <c r="C409" s="48" t="s">
        <v>8</v>
      </c>
      <c r="D409" s="49">
        <v>2023</v>
      </c>
      <c r="E409" s="49">
        <v>2024</v>
      </c>
      <c r="F409" s="49">
        <v>2023</v>
      </c>
      <c r="G409" s="49">
        <v>2024</v>
      </c>
      <c r="H409" s="49">
        <v>2023</v>
      </c>
      <c r="I409" s="49">
        <v>2024</v>
      </c>
      <c r="J409" s="49">
        <v>2023</v>
      </c>
      <c r="K409" s="49">
        <v>2024</v>
      </c>
      <c r="L409" s="49">
        <v>2023</v>
      </c>
      <c r="M409" s="49">
        <v>2024</v>
      </c>
      <c r="N409" s="44"/>
      <c r="O409" s="47">
        <v>4</v>
      </c>
      <c r="P409" t="s">
        <v>603</v>
      </c>
    </row>
    <row r="410" spans="1:16" ht="18.75" customHeight="1" x14ac:dyDescent="0.2">
      <c r="A410" s="14" t="s">
        <v>307</v>
      </c>
      <c r="B410" s="62"/>
      <c r="C410" s="51" t="s">
        <v>317</v>
      </c>
      <c r="D410" s="52">
        <f>VLOOKUP($C410,'Bilaga 2b-24'!$B$5:$N$314,2,FALSE)</f>
        <v>114.25376344086028</v>
      </c>
      <c r="E410" s="52">
        <f>VLOOKUP($C410,'Bilaga 2b-24'!$B$5:$N$314,3,FALSE)</f>
        <v>98.277780744764485</v>
      </c>
      <c r="F410" s="52">
        <f>VLOOKUP($C410,'Bilaga 2b-24'!$B$5:$N$314,4,FALSE)</f>
        <v>486.96111111111139</v>
      </c>
      <c r="G410" s="52">
        <f>VLOOKUP($C410,'Bilaga 2b-24'!$B$5:$N$314,5,FALSE)</f>
        <v>584.35555555555584</v>
      </c>
      <c r="H410" s="52">
        <f>VLOOKUP($C410,'Bilaga 2b-24'!$B$5:$N$314,6,FALSE)</f>
        <v>174.23888888888897</v>
      </c>
      <c r="I410" s="52">
        <f>VLOOKUP($C410,'Bilaga 2b-24'!$B$5:$N$314,7,FALSE)</f>
        <v>190.18333333333342</v>
      </c>
      <c r="J410" s="52">
        <f>VLOOKUP($C410,'Bilaga 2b-24'!$B$5:$N$314,8,FALSE)</f>
        <v>678.24488888888914</v>
      </c>
      <c r="K410" s="52">
        <f>VLOOKUP($C410,'Bilaga 2b-24'!$B$5:$N$314,9,FALSE)</f>
        <v>709.85400000000027</v>
      </c>
      <c r="L410" s="52">
        <f>VLOOKUP($C410,'Bilaga 2b-24'!$B$5:$N$314,12,FALSE)</f>
        <v>1453.6986523297501</v>
      </c>
      <c r="M410" s="52">
        <f>VLOOKUP($C410,'Bilaga 2b-24'!$B$5:$N$314,13,FALSE)</f>
        <v>1582.6706696336539</v>
      </c>
      <c r="N410" s="44"/>
      <c r="O410" s="36">
        <f>+M423-M410</f>
        <v>973.0827759128158</v>
      </c>
      <c r="P410">
        <f>RANK(M410,$M$410:$M$423,1)</f>
        <v>1</v>
      </c>
    </row>
    <row r="411" spans="1:16" x14ac:dyDescent="0.2">
      <c r="B411" s="44"/>
      <c r="C411" s="54" t="s">
        <v>318</v>
      </c>
      <c r="D411" s="55">
        <f>VLOOKUP($C411,'Bilaga 2b-24'!$B$5:$N$314,2,FALSE)</f>
        <v>100.89765729585012</v>
      </c>
      <c r="E411" s="55">
        <f>VLOOKUP($C411,'Bilaga 2b-24'!$B$5:$N$314,3,FALSE)</f>
        <v>112.11111280653228</v>
      </c>
      <c r="F411" s="55">
        <f>VLOOKUP($C411,'Bilaga 2b-24'!$B$5:$N$314,4,FALSE)</f>
        <v>379.51111111111123</v>
      </c>
      <c r="G411" s="55">
        <f>VLOOKUP($C411,'Bilaga 2b-24'!$B$5:$N$314,5,FALSE)</f>
        <v>455.45555555555575</v>
      </c>
      <c r="H411" s="55">
        <f>VLOOKUP($C411,'Bilaga 2b-24'!$B$5:$N$314,6,FALSE)</f>
        <v>216.90555555555559</v>
      </c>
      <c r="I411" s="55">
        <f>VLOOKUP($C411,'Bilaga 2b-24'!$B$5:$N$314,7,FALSE)</f>
        <v>232.60000000000016</v>
      </c>
      <c r="J411" s="55">
        <f>VLOOKUP($C411,'Bilaga 2b-24'!$B$5:$N$314,8,FALSE)</f>
        <v>790.64594444444492</v>
      </c>
      <c r="K411" s="55">
        <f>VLOOKUP($C411,'Bilaga 2b-24'!$B$5:$N$314,9,FALSE)</f>
        <v>851.32300000000043</v>
      </c>
      <c r="L411" s="55">
        <f>VLOOKUP($C411,'Bilaga 2b-24'!$B$5:$N$314,12,FALSE)</f>
        <v>1487.9602684069621</v>
      </c>
      <c r="M411" s="55">
        <f>VLOOKUP($C411,'Bilaga 2b-24'!$B$5:$N$314,13,FALSE)</f>
        <v>1651.4896683620889</v>
      </c>
      <c r="N411" s="44"/>
      <c r="P411">
        <f t="shared" ref="P411:P423" si="46">RANK(M411,$M$410:$M$423,1)</f>
        <v>2</v>
      </c>
    </row>
    <row r="412" spans="1:16" x14ac:dyDescent="0.2">
      <c r="B412" s="44"/>
      <c r="C412" s="54" t="s">
        <v>319</v>
      </c>
      <c r="D412" s="55">
        <f>VLOOKUP($C412,'Bilaga 2b-24'!$B$5:$N$314,2,FALSE)</f>
        <v>91.487654320987687</v>
      </c>
      <c r="E412" s="55">
        <f>VLOOKUP($C412,'Bilaga 2b-24'!$B$5:$N$314,3,FALSE)</f>
        <v>102.98888948228615</v>
      </c>
      <c r="F412" s="55">
        <f>VLOOKUP($C412,'Bilaga 2b-24'!$B$5:$N$314,4,FALSE)</f>
        <v>448.91666666666691</v>
      </c>
      <c r="G412" s="55">
        <f>VLOOKUP($C412,'Bilaga 2b-24'!$B$5:$N$314,5,FALSE)</f>
        <v>561.6166666666669</v>
      </c>
      <c r="H412" s="55">
        <f>VLOOKUP($C412,'Bilaga 2b-24'!$B$5:$N$314,6,FALSE)</f>
        <v>251.40555555555568</v>
      </c>
      <c r="I412" s="55">
        <f>VLOOKUP($C412,'Bilaga 2b-24'!$B$5:$N$314,7,FALSE)</f>
        <v>263.79444444444454</v>
      </c>
      <c r="J412" s="55">
        <f>VLOOKUP($C412,'Bilaga 2b-24'!$B$5:$N$314,8,FALSE)</f>
        <v>820.90405555555606</v>
      </c>
      <c r="K412" s="55">
        <f>VLOOKUP($C412,'Bilaga 2b-24'!$B$5:$N$314,9,FALSE)</f>
        <v>879.53316666666706</v>
      </c>
      <c r="L412" s="55">
        <f>VLOOKUP($C412,'Bilaga 2b-24'!$B$5:$N$314,12,FALSE)</f>
        <v>1612.7139320987662</v>
      </c>
      <c r="M412" s="55">
        <f>VLOOKUP($C412,'Bilaga 2b-24'!$B$5:$N$314,13,FALSE)</f>
        <v>1807.9331672600647</v>
      </c>
      <c r="N412" s="44"/>
      <c r="P412">
        <f t="shared" si="46"/>
        <v>3</v>
      </c>
    </row>
    <row r="413" spans="1:16" x14ac:dyDescent="0.2">
      <c r="B413" s="44"/>
      <c r="C413" s="54" t="s">
        <v>313</v>
      </c>
      <c r="D413" s="55">
        <f>VLOOKUP($C413,'Bilaga 2b-24'!$B$5:$N$314,2,FALSE)</f>
        <v>101.27268518518525</v>
      </c>
      <c r="E413" s="55">
        <f>VLOOKUP($C413,'Bilaga 2b-24'!$B$5:$N$314,3,FALSE)</f>
        <v>80.60000207689059</v>
      </c>
      <c r="F413" s="55">
        <f>VLOOKUP($C413,'Bilaga 2b-24'!$B$5:$N$314,4,FALSE)</f>
        <v>360.08888888888913</v>
      </c>
      <c r="G413" s="55">
        <f>VLOOKUP($C413,'Bilaga 2b-24'!$B$5:$N$314,5,FALSE)</f>
        <v>456.14444444444462</v>
      </c>
      <c r="H413" s="55">
        <f>VLOOKUP($C413,'Bilaga 2b-24'!$B$5:$N$314,6,FALSE)</f>
        <v>273.32222222222236</v>
      </c>
      <c r="I413" s="55">
        <f>VLOOKUP($C413,'Bilaga 2b-24'!$B$5:$N$314,7,FALSE)</f>
        <v>273.32222222222236</v>
      </c>
      <c r="J413" s="55">
        <f>VLOOKUP($C413,'Bilaga 2b-24'!$B$5:$N$314,8,FALSE)</f>
        <v>991.88888888888926</v>
      </c>
      <c r="K413" s="55">
        <f>VLOOKUP($C413,'Bilaga 2b-24'!$B$5:$N$314,9,FALSE)</f>
        <v>1058.9027777777783</v>
      </c>
      <c r="L413" s="55">
        <f>VLOOKUP($C413,'Bilaga 2b-24'!$B$5:$N$314,12,FALSE)</f>
        <v>1726.5726851851862</v>
      </c>
      <c r="M413" s="55">
        <f>VLOOKUP($C413,'Bilaga 2b-24'!$B$5:$N$314,13,FALSE)</f>
        <v>1868.9694465213358</v>
      </c>
      <c r="N413" s="44"/>
      <c r="P413">
        <f t="shared" si="46"/>
        <v>4</v>
      </c>
    </row>
    <row r="414" spans="1:16" x14ac:dyDescent="0.2">
      <c r="B414" s="44"/>
      <c r="C414" s="54" t="s">
        <v>308</v>
      </c>
      <c r="D414" s="55">
        <f>VLOOKUP($C414,'Bilaga 2b-24'!$B$5:$N$314,2,FALSE)</f>
        <v>128.00000000000006</v>
      </c>
      <c r="E414" s="55">
        <f>VLOOKUP($C414,'Bilaga 2b-24'!$B$5:$N$314,3,FALSE)</f>
        <v>128.00000508626286</v>
      </c>
      <c r="F414" s="55">
        <f>VLOOKUP($C414,'Bilaga 2b-24'!$B$5:$N$314,4,FALSE)</f>
        <v>389.27222222222241</v>
      </c>
      <c r="G414" s="55">
        <f>VLOOKUP($C414,'Bilaga 2b-24'!$B$5:$N$314,5,FALSE)</f>
        <v>404.81666666666689</v>
      </c>
      <c r="H414" s="55">
        <f>VLOOKUP($C414,'Bilaga 2b-24'!$B$5:$N$314,6,FALSE)</f>
        <v>274.94722222222236</v>
      </c>
      <c r="I414" s="55">
        <f>VLOOKUP($C414,'Bilaga 2b-24'!$B$5:$N$314,7,FALSE)</f>
        <v>307.51666666666682</v>
      </c>
      <c r="J414" s="55">
        <f>VLOOKUP($C414,'Bilaga 2b-24'!$B$5:$N$314,8,FALSE)</f>
        <v>953.8917777777782</v>
      </c>
      <c r="K414" s="55">
        <f>VLOOKUP($C414,'Bilaga 2b-24'!$B$5:$N$314,9,FALSE)</f>
        <v>1097.8161666666672</v>
      </c>
      <c r="L414" s="55">
        <f>VLOOKUP($C414,'Bilaga 2b-24'!$B$5:$N$314,12,FALSE)</f>
        <v>1746.111222222223</v>
      </c>
      <c r="M414" s="55">
        <f>VLOOKUP($C414,'Bilaga 2b-24'!$B$5:$N$314,13,FALSE)</f>
        <v>1938.1495050862641</v>
      </c>
      <c r="N414" s="44"/>
      <c r="P414">
        <f t="shared" si="46"/>
        <v>5</v>
      </c>
    </row>
    <row r="415" spans="1:16" x14ac:dyDescent="0.2">
      <c r="B415" s="44"/>
      <c r="C415" s="54" t="s">
        <v>309</v>
      </c>
      <c r="D415" s="55">
        <f>VLOOKUP($C415,'Bilaga 2b-24'!$B$5:$N$314,2,FALSE)</f>
        <v>122.95614035087725</v>
      </c>
      <c r="E415" s="55">
        <f>VLOOKUP($C415,'Bilaga 2b-24'!$B$5:$N$314,3,FALSE)</f>
        <v>126.94444444444451</v>
      </c>
      <c r="F415" s="55">
        <f>VLOOKUP($C415,'Bilaga 2b-24'!$B$5:$N$314,4,FALSE)</f>
        <v>427.22222222222246</v>
      </c>
      <c r="G415" s="55">
        <f>VLOOKUP($C415,'Bilaga 2b-24'!$B$5:$N$314,5,FALSE)</f>
        <v>442.55555555555571</v>
      </c>
      <c r="H415" s="55">
        <f>VLOOKUP($C415,'Bilaga 2b-24'!$B$5:$N$314,6,FALSE)</f>
        <v>274.94722222222236</v>
      </c>
      <c r="I415" s="55">
        <f>VLOOKUP($C415,'Bilaga 2b-24'!$B$5:$N$314,7,FALSE)</f>
        <v>307.51666666666682</v>
      </c>
      <c r="J415" s="55">
        <f>VLOOKUP($C415,'Bilaga 2b-24'!$B$5:$N$314,8,FALSE)</f>
        <v>1005.2083333333338</v>
      </c>
      <c r="K415" s="55">
        <f>VLOOKUP($C415,'Bilaga 2b-24'!$B$5:$N$314,9,FALSE)</f>
        <v>1152.6388888888894</v>
      </c>
      <c r="L415" s="55">
        <f>VLOOKUP($C415,'Bilaga 2b-24'!$B$5:$N$314,12,FALSE)</f>
        <v>1830.3339181286558</v>
      </c>
      <c r="M415" s="55">
        <f>VLOOKUP($C415,'Bilaga 2b-24'!$B$5:$N$314,13,FALSE)</f>
        <v>2029.6555555555562</v>
      </c>
      <c r="N415" s="44"/>
      <c r="P415">
        <f t="shared" si="46"/>
        <v>6</v>
      </c>
    </row>
    <row r="416" spans="1:16" x14ac:dyDescent="0.2">
      <c r="B416" s="44"/>
      <c r="C416" s="54" t="s">
        <v>310</v>
      </c>
      <c r="D416" s="55">
        <f>VLOOKUP($C416,'Bilaga 2b-24'!$B$5:$N$314,2,FALSE)</f>
        <v>151.27693602693611</v>
      </c>
      <c r="E416" s="55">
        <f>VLOOKUP($C416,'Bilaga 2b-24'!$B$5:$N$314,3,FALSE)</f>
        <v>201.26111772325285</v>
      </c>
      <c r="F416" s="55">
        <f>VLOOKUP($C416,'Bilaga 2b-24'!$B$5:$N$314,4,FALSE)</f>
        <v>450.02222222222252</v>
      </c>
      <c r="G416" s="55">
        <f>VLOOKUP($C416,'Bilaga 2b-24'!$B$5:$N$314,5,FALSE)</f>
        <v>473.12222222222249</v>
      </c>
      <c r="H416" s="55">
        <f>VLOOKUP($C416,'Bilaga 2b-24'!$B$5:$N$314,6,FALSE)</f>
        <v>274.94722222222236</v>
      </c>
      <c r="I416" s="55">
        <f>VLOOKUP($C416,'Bilaga 2b-24'!$B$5:$N$314,7,FALSE)</f>
        <v>307.51666666666682</v>
      </c>
      <c r="J416" s="55">
        <f>VLOOKUP($C416,'Bilaga 2b-24'!$B$5:$N$314,8,FALSE)</f>
        <v>1090.4053240740748</v>
      </c>
      <c r="K416" s="55">
        <f>VLOOKUP($C416,'Bilaga 2b-24'!$B$5:$N$314,9,FALSE)</f>
        <v>1134.4968888888893</v>
      </c>
      <c r="L416" s="55">
        <f>VLOOKUP($C416,'Bilaga 2b-24'!$B$5:$N$314,12,FALSE)</f>
        <v>1966.6517045454557</v>
      </c>
      <c r="M416" s="55">
        <f>VLOOKUP($C416,'Bilaga 2b-24'!$B$5:$N$314,13,FALSE)</f>
        <v>2116.3968955010314</v>
      </c>
      <c r="N416" s="44"/>
      <c r="P416">
        <f t="shared" si="46"/>
        <v>7</v>
      </c>
    </row>
    <row r="417" spans="2:16" x14ac:dyDescent="0.2">
      <c r="B417" s="44"/>
      <c r="C417" s="54" t="s">
        <v>320</v>
      </c>
      <c r="D417" s="55">
        <f>VLOOKUP($C417,'Bilaga 2b-24'!$B$5:$N$314,2,FALSE)</f>
        <v>127.99305555555561</v>
      </c>
      <c r="E417" s="55">
        <f>VLOOKUP($C417,'Bilaga 2b-24'!$B$5:$N$314,3,FALSE)</f>
        <v>143.33449736111118</v>
      </c>
      <c r="F417" s="55">
        <f>VLOOKUP($C417,'Bilaga 2b-24'!$B$5:$N$314,4,FALSE)</f>
        <v>469.12222222222243</v>
      </c>
      <c r="G417" s="55">
        <f>VLOOKUP($C417,'Bilaga 2b-24'!$B$5:$N$314,5,FALSE)</f>
        <v>504.33333333333354</v>
      </c>
      <c r="H417" s="55">
        <f>VLOOKUP($C417,'Bilaga 2b-24'!$B$5:$N$314,6,FALSE)</f>
        <v>274.94722222222236</v>
      </c>
      <c r="I417" s="55">
        <f>VLOOKUP($C417,'Bilaga 2b-24'!$B$5:$N$314,7,FALSE)</f>
        <v>307.51666666666682</v>
      </c>
      <c r="J417" s="55">
        <f>VLOOKUP($C417,'Bilaga 2b-24'!$B$5:$N$314,8,FALSE)</f>
        <v>1089.6458333333337</v>
      </c>
      <c r="K417" s="55">
        <f>VLOOKUP($C417,'Bilaga 2b-24'!$B$5:$N$314,9,FALSE)</f>
        <v>1198.2083333333339</v>
      </c>
      <c r="L417" s="55">
        <f>VLOOKUP($C417,'Bilaga 2b-24'!$B$5:$N$314,12,FALSE)</f>
        <v>1961.7083333333339</v>
      </c>
      <c r="M417" s="55">
        <f>VLOOKUP($C417,'Bilaga 2b-24'!$B$5:$N$314,13,FALSE)</f>
        <v>2153.3928306944458</v>
      </c>
      <c r="N417" s="44"/>
      <c r="P417">
        <f t="shared" si="46"/>
        <v>8</v>
      </c>
    </row>
    <row r="418" spans="2:16" x14ac:dyDescent="0.2">
      <c r="B418" s="44"/>
      <c r="C418" s="54" t="s">
        <v>316</v>
      </c>
      <c r="D418" s="55">
        <f>VLOOKUP($C418,'Bilaga 2b-24'!$B$5:$N$314,2,FALSE)</f>
        <v>148.67852852852857</v>
      </c>
      <c r="E418" s="55">
        <f>VLOOKUP($C418,'Bilaga 2b-24'!$B$5:$N$314,3,FALSE)</f>
        <v>156.48888481987839</v>
      </c>
      <c r="F418" s="55">
        <f>VLOOKUP($C418,'Bilaga 2b-24'!$B$5:$N$314,4,FALSE)</f>
        <v>429.48333333333358</v>
      </c>
      <c r="G418" s="55">
        <f>VLOOKUP($C418,'Bilaga 2b-24'!$B$5:$N$314,5,FALSE)</f>
        <v>455.25000000000017</v>
      </c>
      <c r="H418" s="55">
        <f>VLOOKUP($C418,'Bilaga 2b-24'!$B$5:$N$314,6,FALSE)</f>
        <v>274.94722222222236</v>
      </c>
      <c r="I418" s="55">
        <f>VLOOKUP($C418,'Bilaga 2b-24'!$B$5:$N$314,7,FALSE)</f>
        <v>307.51666666666682</v>
      </c>
      <c r="J418" s="55">
        <f>VLOOKUP($C418,'Bilaga 2b-24'!$B$5:$N$314,8,FALSE)</f>
        <v>1073.4418750000004</v>
      </c>
      <c r="K418" s="55">
        <f>VLOOKUP($C418,'Bilaga 2b-24'!$B$5:$N$314,9,FALSE)</f>
        <v>1234.453912037038</v>
      </c>
      <c r="L418" s="55">
        <f>VLOOKUP($C418,'Bilaga 2b-24'!$B$5:$N$314,12,FALSE)</f>
        <v>1926.5509590840848</v>
      </c>
      <c r="M418" s="55">
        <f>VLOOKUP($C418,'Bilaga 2b-24'!$B$5:$N$314,13,FALSE)</f>
        <v>2153.7094635235831</v>
      </c>
      <c r="N418" s="44"/>
      <c r="P418">
        <f t="shared" si="46"/>
        <v>9</v>
      </c>
    </row>
    <row r="419" spans="2:16" x14ac:dyDescent="0.2">
      <c r="B419" s="44"/>
      <c r="C419" s="54" t="s">
        <v>311</v>
      </c>
      <c r="D419" s="55">
        <f>VLOOKUP($C419,'Bilaga 2b-24'!$B$5:$N$314,2,FALSE)</f>
        <v>113.40286195286201</v>
      </c>
      <c r="E419" s="55">
        <f>VLOOKUP($C419,'Bilaga 2b-24'!$B$5:$N$314,3,FALSE)</f>
        <v>118.32638846503396</v>
      </c>
      <c r="F419" s="55">
        <f>VLOOKUP($C419,'Bilaga 2b-24'!$B$5:$N$314,4,FALSE)</f>
        <v>406.00000000000023</v>
      </c>
      <c r="G419" s="55">
        <f>VLOOKUP($C419,'Bilaga 2b-24'!$B$5:$N$314,5,FALSE)</f>
        <v>497.98611111111137</v>
      </c>
      <c r="H419" s="55">
        <f>VLOOKUP($C419,'Bilaga 2b-24'!$B$5:$N$314,6,FALSE)</f>
        <v>274.94722222222236</v>
      </c>
      <c r="I419" s="55">
        <f>VLOOKUP($C419,'Bilaga 2b-24'!$B$5:$N$314,7,FALSE)</f>
        <v>307.51666666666682</v>
      </c>
      <c r="J419" s="55">
        <f>VLOOKUP($C419,'Bilaga 2b-24'!$B$5:$N$314,8,FALSE)</f>
        <v>1072.2222222222229</v>
      </c>
      <c r="K419" s="55">
        <f>VLOOKUP($C419,'Bilaga 2b-24'!$B$5:$N$314,9,FALSE)</f>
        <v>1263.881944444445</v>
      </c>
      <c r="L419" s="55">
        <f>VLOOKUP($C419,'Bilaga 2b-24'!$B$5:$N$314,12,FALSE)</f>
        <v>1866.5723063973073</v>
      </c>
      <c r="M419" s="55">
        <f>VLOOKUP($C419,'Bilaga 2b-24'!$B$5:$N$314,13,FALSE)</f>
        <v>2187.7111106872576</v>
      </c>
      <c r="N419" s="44"/>
      <c r="P419">
        <f t="shared" si="46"/>
        <v>10</v>
      </c>
    </row>
    <row r="420" spans="2:16" x14ac:dyDescent="0.2">
      <c r="B420" s="44"/>
      <c r="C420" s="54" t="s">
        <v>315</v>
      </c>
      <c r="D420" s="55">
        <f>VLOOKUP($C420,'Bilaga 2b-24'!$B$5:$N$314,2,FALSE)</f>
        <v>160.86148648648657</v>
      </c>
      <c r="E420" s="55">
        <f>VLOOKUP($C420,'Bilaga 2b-24'!$B$5:$N$314,3,FALSE)</f>
        <v>159.70000161065008</v>
      </c>
      <c r="F420" s="55">
        <f>VLOOKUP($C420,'Bilaga 2b-24'!$B$5:$N$314,4,FALSE)</f>
        <v>483.4555555555558</v>
      </c>
      <c r="G420" s="55">
        <f>VLOOKUP($C420,'Bilaga 2b-24'!$B$5:$N$314,5,FALSE)</f>
        <v>497.96444444444472</v>
      </c>
      <c r="H420" s="55">
        <f>VLOOKUP($C420,'Bilaga 2b-24'!$B$5:$N$314,6,FALSE)</f>
        <v>274.94722222222236</v>
      </c>
      <c r="I420" s="55">
        <f>VLOOKUP($C420,'Bilaga 2b-24'!$B$5:$N$314,7,FALSE)</f>
        <v>307.51666666666682</v>
      </c>
      <c r="J420" s="55">
        <f>VLOOKUP($C420,'Bilaga 2b-24'!$B$5:$N$314,8,FALSE)</f>
        <v>1206.4001111111118</v>
      </c>
      <c r="K420" s="55">
        <f>VLOOKUP($C420,'Bilaga 2b-24'!$B$5:$N$314,9,FALSE)</f>
        <v>1321.3530555555562</v>
      </c>
      <c r="L420" s="55">
        <f>VLOOKUP($C420,'Bilaga 2b-24'!$B$5:$N$314,12,FALSE)</f>
        <v>2125.6643753753765</v>
      </c>
      <c r="M420" s="55">
        <f>VLOOKUP($C420,'Bilaga 2b-24'!$B$5:$N$314,13,FALSE)</f>
        <v>2286.5341682773178</v>
      </c>
      <c r="N420" s="44"/>
      <c r="P420">
        <f t="shared" si="46"/>
        <v>11</v>
      </c>
    </row>
    <row r="421" spans="2:16" x14ac:dyDescent="0.2">
      <c r="B421" s="44"/>
      <c r="C421" s="54" t="s">
        <v>314</v>
      </c>
      <c r="D421" s="55">
        <f>VLOOKUP($C421,'Bilaga 2b-24'!$B$5:$N$314,2,FALSE)</f>
        <v>135.78678678678685</v>
      </c>
      <c r="E421" s="55">
        <f>VLOOKUP($C421,'Bilaga 2b-24'!$B$5:$N$314,3,FALSE)</f>
        <v>177.793888888889</v>
      </c>
      <c r="F421" s="55">
        <f>VLOOKUP($C421,'Bilaga 2b-24'!$B$5:$N$314,4,FALSE)</f>
        <v>503.9938888888891</v>
      </c>
      <c r="G421" s="55">
        <f>VLOOKUP($C421,'Bilaga 2b-24'!$B$5:$N$314,5,FALSE)</f>
        <v>591.86944444444475</v>
      </c>
      <c r="H421" s="55">
        <f>VLOOKUP($C421,'Bilaga 2b-24'!$B$5:$N$314,6,FALSE)</f>
        <v>274.94722222222236</v>
      </c>
      <c r="I421" s="55">
        <f>VLOOKUP($C421,'Bilaga 2b-24'!$B$5:$N$314,7,FALSE)</f>
        <v>307.51666666666682</v>
      </c>
      <c r="J421" s="55">
        <f>VLOOKUP($C421,'Bilaga 2b-24'!$B$5:$N$314,8,FALSE)</f>
        <v>1095.1141666666672</v>
      </c>
      <c r="K421" s="55">
        <f>VLOOKUP($C421,'Bilaga 2b-24'!$B$5:$N$314,9,FALSE)</f>
        <v>1242.8020555555561</v>
      </c>
      <c r="L421" s="55">
        <f>VLOOKUP($C421,'Bilaga 2b-24'!$B$5:$N$314,12,FALSE)</f>
        <v>2009.8420645645658</v>
      </c>
      <c r="M421" s="55">
        <f>VLOOKUP($C421,'Bilaga 2b-24'!$B$5:$N$314,13,FALSE)</f>
        <v>2319.9820555555566</v>
      </c>
      <c r="N421" s="44"/>
      <c r="P421">
        <f t="shared" si="46"/>
        <v>12</v>
      </c>
    </row>
    <row r="422" spans="2:16" x14ac:dyDescent="0.2">
      <c r="B422" s="44"/>
      <c r="C422" s="54" t="s">
        <v>321</v>
      </c>
      <c r="D422" s="55">
        <f>VLOOKUP($C422,'Bilaga 2b-24'!$B$5:$N$314,2,FALSE)</f>
        <v>122.50360360360365</v>
      </c>
      <c r="E422" s="55">
        <f>VLOOKUP($C422,'Bilaga 2b-24'!$B$5:$N$314,3,FALSE)</f>
        <v>129.88333172268341</v>
      </c>
      <c r="F422" s="55">
        <f>VLOOKUP($C422,'Bilaga 2b-24'!$B$5:$N$314,4,FALSE)</f>
        <v>597.33888888888919</v>
      </c>
      <c r="G422" s="55">
        <f>VLOOKUP($C422,'Bilaga 2b-24'!$B$5:$N$314,5,FALSE)</f>
        <v>639.1944444444448</v>
      </c>
      <c r="H422" s="55">
        <f>VLOOKUP($C422,'Bilaga 2b-24'!$B$5:$N$314,6,FALSE)</f>
        <v>274.94722222222236</v>
      </c>
      <c r="I422" s="55">
        <f>VLOOKUP($C422,'Bilaga 2b-24'!$B$5:$N$314,7,FALSE)</f>
        <v>307.51666666666682</v>
      </c>
      <c r="J422" s="55">
        <f>VLOOKUP($C422,'Bilaga 2b-24'!$B$5:$N$314,8,FALSE)</f>
        <v>1127.3344444444451</v>
      </c>
      <c r="K422" s="55">
        <f>VLOOKUP($C422,'Bilaga 2b-24'!$B$5:$N$314,9,FALSE)</f>
        <v>1259.4858333333341</v>
      </c>
      <c r="L422" s="55">
        <f>VLOOKUP($C422,'Bilaga 2b-24'!$B$5:$N$314,12,FALSE)</f>
        <v>2122.1241591591602</v>
      </c>
      <c r="M422" s="55">
        <f>VLOOKUP($C422,'Bilaga 2b-24'!$B$5:$N$314,13,FALSE)</f>
        <v>2336.0802761671289</v>
      </c>
      <c r="N422" s="44"/>
      <c r="P422">
        <f t="shared" si="46"/>
        <v>13</v>
      </c>
    </row>
    <row r="423" spans="2:16" ht="13.5" thickBot="1" x14ac:dyDescent="0.25">
      <c r="B423" s="44"/>
      <c r="C423" s="57" t="s">
        <v>312</v>
      </c>
      <c r="D423" s="58">
        <f>VLOOKUP($C423,'Bilaga 2b-24'!$B$5:$N$314,2,FALSE)</f>
        <v>153.07545045045052</v>
      </c>
      <c r="E423" s="58">
        <f>VLOOKUP($C423,'Bilaga 2b-24'!$B$5:$N$314,3,FALSE)</f>
        <v>162.24722332424619</v>
      </c>
      <c r="F423" s="58">
        <f>VLOOKUP($C423,'Bilaga 2b-24'!$B$5:$N$314,4,FALSE)</f>
        <v>492.80555555555583</v>
      </c>
      <c r="G423" s="58">
        <f>VLOOKUP($C423,'Bilaga 2b-24'!$B$5:$N$314,5,FALSE)</f>
        <v>517.50000000000034</v>
      </c>
      <c r="H423" s="58">
        <f>VLOOKUP($C423,'Bilaga 2b-24'!$B$5:$N$314,6,FALSE)</f>
        <v>274.94722222222236</v>
      </c>
      <c r="I423" s="58">
        <f>VLOOKUP($C423,'Bilaga 2b-24'!$B$5:$N$314,7,FALSE)</f>
        <v>307.51666666666682</v>
      </c>
      <c r="J423" s="58">
        <f>VLOOKUP($C423,'Bilaga 2b-24'!$B$5:$N$314,8,FALSE)</f>
        <v>1148.6931111111114</v>
      </c>
      <c r="K423" s="58">
        <f>VLOOKUP($C423,'Bilaga 2b-24'!$B$5:$N$314,9,FALSE)</f>
        <v>1568.4895555555565</v>
      </c>
      <c r="L423" s="58">
        <f>VLOOKUP($C423,'Bilaga 2b-24'!$B$5:$N$314,12,FALSE)</f>
        <v>2069.5213393393401</v>
      </c>
      <c r="M423" s="58">
        <f>VLOOKUP($C423,'Bilaga 2b-24'!$B$5:$N$314,13,FALSE)</f>
        <v>2555.7534455464697</v>
      </c>
      <c r="N423" s="44"/>
      <c r="P423">
        <f t="shared" si="46"/>
        <v>14</v>
      </c>
    </row>
    <row r="424" spans="2:16" ht="18.75" customHeight="1" thickTop="1" x14ac:dyDescent="0.2">
      <c r="B424" s="44"/>
      <c r="C424" s="59" t="s">
        <v>605</v>
      </c>
      <c r="D424" s="60">
        <f>SUM(D410:D423)/COUNTIF(D410:D423,"&gt;0")</f>
        <v>126.60332928464075</v>
      </c>
      <c r="E424" s="60">
        <f t="shared" ref="E424:M424" si="47">SUM(E410:E423)/COUNTIF(E410:E423,"&gt;0")</f>
        <v>135.56839775406615</v>
      </c>
      <c r="F424" s="60">
        <f t="shared" si="47"/>
        <v>451.72813492063517</v>
      </c>
      <c r="G424" s="60">
        <f t="shared" si="47"/>
        <v>505.86888888888916</v>
      </c>
      <c r="H424" s="60">
        <f t="shared" si="47"/>
        <v>261.81031746031761</v>
      </c>
      <c r="I424" s="60">
        <f t="shared" si="47"/>
        <v>288.21904761904779</v>
      </c>
      <c r="J424" s="60">
        <f t="shared" si="47"/>
        <v>1010.2886412037042</v>
      </c>
      <c r="K424" s="60">
        <f t="shared" si="47"/>
        <v>1140.9456841931221</v>
      </c>
      <c r="L424" s="60">
        <f t="shared" si="47"/>
        <v>1850.4304228692979</v>
      </c>
      <c r="M424" s="60">
        <f t="shared" si="47"/>
        <v>2070.6020184551253</v>
      </c>
      <c r="N424" s="44"/>
      <c r="P424" s="19">
        <f>+M424/L424-1</f>
        <v>0.11898399035421536</v>
      </c>
    </row>
    <row r="425" spans="2:16" x14ac:dyDescent="0.2">
      <c r="B425" s="44"/>
      <c r="C425" s="61"/>
      <c r="D425" s="60"/>
      <c r="E425" s="60"/>
      <c r="F425" s="60"/>
      <c r="G425" s="60"/>
      <c r="H425" s="60"/>
      <c r="I425" s="60"/>
      <c r="J425" s="60"/>
      <c r="K425" s="60"/>
      <c r="L425" s="60"/>
      <c r="M425" s="60"/>
      <c r="N425" s="44"/>
    </row>
    <row r="426" spans="2:16" x14ac:dyDescent="0.2">
      <c r="B426" s="44"/>
      <c r="C426" s="59"/>
      <c r="D426" s="60"/>
      <c r="E426" s="60"/>
      <c r="F426" s="60"/>
      <c r="G426" s="60"/>
      <c r="H426" s="60"/>
      <c r="I426" s="60"/>
      <c r="J426" s="60"/>
      <c r="K426" s="60"/>
      <c r="L426" s="60"/>
      <c r="M426" s="60"/>
      <c r="N426" s="44"/>
    </row>
    <row r="427" spans="2:16" x14ac:dyDescent="0.2">
      <c r="B427" s="44"/>
      <c r="C427" s="44"/>
      <c r="D427" s="44"/>
      <c r="E427" s="65"/>
      <c r="F427" s="66"/>
      <c r="G427" s="65"/>
      <c r="H427" s="66"/>
      <c r="I427" s="65"/>
      <c r="J427" s="66"/>
      <c r="K427" s="65"/>
      <c r="L427" s="66"/>
      <c r="M427" s="65"/>
      <c r="N427" s="44"/>
    </row>
  </sheetData>
  <sortState xmlns:xlrd2="http://schemas.microsoft.com/office/spreadsheetml/2017/richdata2" ref="C346:M355">
    <sortCondition ref="M346:M355"/>
  </sortState>
  <printOptions gridLines="1"/>
  <pageMargins left="0.66" right="0.51" top="0.69" bottom="0.77" header="0.51181102362204722" footer="0.51181102362204722"/>
  <pageSetup paperSize="9" scale="90" fitToHeight="7" orientation="landscape" r:id="rId1"/>
  <headerFooter alignWithMargins="0">
    <oddFooter>&amp;CBilaga 1 - Sida &amp;P (&amp;N)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37D9D-E443-4CD8-A086-A91470AABFF9}">
  <dimension ref="A1:AB427"/>
  <sheetViews>
    <sheetView zoomScale="75" zoomScaleNormal="100" workbookViewId="0">
      <selection activeCell="C3" sqref="C3"/>
    </sheetView>
  </sheetViews>
  <sheetFormatPr defaultRowHeight="12.75" x14ac:dyDescent="0.2"/>
  <cols>
    <col min="1" max="1" width="26.28515625" bestFit="1" customWidth="1"/>
    <col min="2" max="2" width="1.7109375" customWidth="1"/>
    <col min="3" max="3" width="13.85546875" customWidth="1"/>
    <col min="4" max="4" width="11" bestFit="1" customWidth="1"/>
    <col min="12" max="13" width="11.7109375" customWidth="1"/>
    <col min="14" max="14" width="1.7109375" customWidth="1"/>
  </cols>
  <sheetData>
    <row r="1" spans="1:28" ht="15.75" x14ac:dyDescent="0.25">
      <c r="C1" s="1" t="s">
        <v>600</v>
      </c>
      <c r="D1" s="1"/>
      <c r="E1" s="1"/>
      <c r="F1" s="1"/>
      <c r="G1" s="1"/>
      <c r="H1" s="1"/>
      <c r="I1" s="1"/>
      <c r="J1" s="1"/>
      <c r="K1" s="1"/>
      <c r="L1" s="1"/>
      <c r="M1" s="1"/>
    </row>
    <row r="2" spans="1:28" ht="15.75" x14ac:dyDescent="0.25">
      <c r="C2" s="1" t="s">
        <v>648</v>
      </c>
      <c r="D2" s="1"/>
      <c r="E2" s="1"/>
      <c r="F2" s="1"/>
      <c r="G2" s="1"/>
      <c r="H2" s="1"/>
      <c r="I2" s="1"/>
      <c r="J2" s="1"/>
      <c r="K2" s="1"/>
      <c r="L2" s="1"/>
      <c r="M2" s="1"/>
    </row>
    <row r="3" spans="1:28" ht="15.75" x14ac:dyDescent="0.25">
      <c r="B3" s="44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4"/>
    </row>
    <row r="4" spans="1:28" ht="15.75" x14ac:dyDescent="0.25">
      <c r="B4" s="44"/>
      <c r="C4" s="45" t="str">
        <f>CONCATENATE("Kostnad fördelad per nyttighet i kr/månad och lägenhet inkl moms i ",A7)</f>
        <v>Kostnad fördelad per nyttighet i kr/månad och lägenhet inkl moms i Stockholms län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4"/>
    </row>
    <row r="5" spans="1:28" x14ac:dyDescent="0.2">
      <c r="B5" s="44"/>
      <c r="C5" s="44"/>
      <c r="D5" s="46" t="s">
        <v>1</v>
      </c>
      <c r="E5" s="46"/>
      <c r="F5" s="46" t="s">
        <v>2</v>
      </c>
      <c r="G5" s="46"/>
      <c r="H5" s="46" t="s">
        <v>3</v>
      </c>
      <c r="I5" s="46"/>
      <c r="J5" s="46" t="s">
        <v>4</v>
      </c>
      <c r="K5" s="46"/>
      <c r="L5" s="46" t="s">
        <v>601</v>
      </c>
      <c r="M5" s="46"/>
      <c r="N5" s="44"/>
      <c r="O5" s="47" t="s">
        <v>602</v>
      </c>
    </row>
    <row r="6" spans="1:28" ht="13.5" thickBot="1" x14ac:dyDescent="0.25">
      <c r="A6" t="s">
        <v>7</v>
      </c>
      <c r="B6" s="44"/>
      <c r="C6" s="48" t="s">
        <v>8</v>
      </c>
      <c r="D6" s="49">
        <v>2023</v>
      </c>
      <c r="E6" s="49">
        <v>2024</v>
      </c>
      <c r="F6" s="49">
        <v>2023</v>
      </c>
      <c r="G6" s="49">
        <v>2024</v>
      </c>
      <c r="H6" s="49">
        <v>2023</v>
      </c>
      <c r="I6" s="49">
        <v>2024</v>
      </c>
      <c r="J6" s="49">
        <v>2023</v>
      </c>
      <c r="K6" s="49">
        <v>2024</v>
      </c>
      <c r="L6" s="49">
        <v>2023</v>
      </c>
      <c r="M6" s="49">
        <v>2024</v>
      </c>
      <c r="N6" s="44"/>
      <c r="O6" s="47">
        <v>2024</v>
      </c>
      <c r="P6" t="s">
        <v>603</v>
      </c>
    </row>
    <row r="7" spans="1:28" s="12" customFormat="1" ht="18.75" customHeight="1" x14ac:dyDescent="0.2">
      <c r="A7" s="9" t="s">
        <v>11</v>
      </c>
      <c r="B7" s="50"/>
      <c r="C7" s="51" t="s">
        <v>32</v>
      </c>
      <c r="D7" s="52">
        <f>VLOOKUP($C7,'Bilaga 2a-24'!$B$5:$N$314,2,FALSE)</f>
        <v>110.74984984984989</v>
      </c>
      <c r="E7" s="52">
        <f>VLOOKUP($C7,'Bilaga 2a-24'!$B$5:$N$314,3,FALSE)</f>
        <v>132.86666870117173</v>
      </c>
      <c r="F7" s="52">
        <f>VLOOKUP($C7,'Bilaga 2a-24'!$B$5:$N$314,4,FALSE)</f>
        <v>157.54305555555564</v>
      </c>
      <c r="G7" s="52">
        <f>VLOOKUP($C7,'Bilaga 2a-24'!$B$5:$N$314,5,FALSE)</f>
        <v>236.06388888888901</v>
      </c>
      <c r="H7" s="52">
        <f>VLOOKUP($C7,'Bilaga 2a-24'!$B$5:$N$314,6,FALSE)</f>
        <v>929.64895833333401</v>
      </c>
      <c r="I7" s="52">
        <f>VLOOKUP($C7,'Bilaga 2a-24'!$B$5:$N$314,7,FALSE)</f>
        <v>716.29131944444487</v>
      </c>
      <c r="J7" s="52">
        <f>VLOOKUP($C7,'Bilaga 2a-24'!$B$5:$N$314,8,FALSE)</f>
        <v>1042.5323888888893</v>
      </c>
      <c r="K7" s="52">
        <f>VLOOKUP($C7,'Bilaga 2a-24'!$B$5:$N$314,9,FALSE)</f>
        <v>1105.1287222222229</v>
      </c>
      <c r="L7" s="52">
        <f>VLOOKUP($C7,'Bilaga 2a-24'!$B$5:$N$314,12,FALSE)</f>
        <v>2240.4742526276291</v>
      </c>
      <c r="M7" s="52">
        <f>VLOOKUP($C7,'Bilaga 2a-24'!$B$5:$N$314,13,FALSE)</f>
        <v>2190.3505992567284</v>
      </c>
      <c r="N7" s="53"/>
      <c r="O7" s="36">
        <f>+M32-M7</f>
        <v>1174.4037244262704</v>
      </c>
      <c r="P7">
        <f>RANK(M7,$M$7:$M$32,1)</f>
        <v>1</v>
      </c>
      <c r="Q7"/>
      <c r="R7"/>
      <c r="S7"/>
      <c r="T7"/>
      <c r="U7"/>
      <c r="V7"/>
      <c r="W7"/>
      <c r="X7"/>
      <c r="Y7"/>
      <c r="Z7"/>
      <c r="AA7"/>
      <c r="AB7"/>
    </row>
    <row r="8" spans="1:28" x14ac:dyDescent="0.2">
      <c r="B8" s="44"/>
      <c r="C8" s="54" t="s">
        <v>28</v>
      </c>
      <c r="D8" s="55">
        <f>VLOOKUP($C8,'Bilaga 2a-24'!$B$5:$N$314,2,FALSE)</f>
        <v>59.895495495495531</v>
      </c>
      <c r="E8" s="55">
        <f>VLOOKUP($C8,'Bilaga 2a-24'!$B$5:$N$314,3,FALSE)</f>
        <v>73.811112509833364</v>
      </c>
      <c r="F8" s="55">
        <f>VLOOKUP($C8,'Bilaga 2a-24'!$B$5:$N$314,4,FALSE)</f>
        <v>240.03333333333345</v>
      </c>
      <c r="G8" s="55">
        <f>VLOOKUP($C8,'Bilaga 2a-24'!$B$5:$N$314,5,FALSE)</f>
        <v>300.0611111111113</v>
      </c>
      <c r="H8" s="55">
        <f>VLOOKUP($C8,'Bilaga 2a-24'!$B$5:$N$314,6,FALSE)</f>
        <v>935.16284722222292</v>
      </c>
      <c r="I8" s="55">
        <f>VLOOKUP($C8,'Bilaga 2a-24'!$B$5:$N$314,7,FALSE)</f>
        <v>641.75659722222258</v>
      </c>
      <c r="J8" s="55">
        <f>VLOOKUP($C8,'Bilaga 2a-24'!$B$5:$N$314,8,FALSE)</f>
        <v>1112.998833333334</v>
      </c>
      <c r="K8" s="55">
        <f>VLOOKUP($C8,'Bilaga 2a-24'!$B$5:$N$314,9,FALSE)</f>
        <v>1246.1688333333341</v>
      </c>
      <c r="L8" s="55">
        <f>VLOOKUP($C8,'Bilaga 2a-24'!$B$5:$N$314,12,FALSE)</f>
        <v>2348.0905093843862</v>
      </c>
      <c r="M8" s="55">
        <f>VLOOKUP($C8,'Bilaga 2a-24'!$B$5:$N$314,13,FALSE)</f>
        <v>2261.7976541765011</v>
      </c>
      <c r="N8" s="44"/>
      <c r="P8">
        <f t="shared" ref="P8:P32" si="0">RANK(M8,$M$7:$M$32,1)</f>
        <v>2</v>
      </c>
    </row>
    <row r="9" spans="1:28" x14ac:dyDescent="0.2">
      <c r="B9" s="44"/>
      <c r="C9" s="54" t="s">
        <v>33</v>
      </c>
      <c r="D9" s="55">
        <f>VLOOKUP($C9,'Bilaga 2a-24'!$B$5:$N$314,2,FALSE)</f>
        <v>113.58558558558565</v>
      </c>
      <c r="E9" s="55">
        <f>VLOOKUP($C9,'Bilaga 2a-24'!$B$5:$N$314,3,FALSE)</f>
        <v>101.06666353013783</v>
      </c>
      <c r="F9" s="55">
        <f>VLOOKUP($C9,'Bilaga 2a-24'!$B$5:$N$314,4,FALSE)</f>
        <v>264.49444444444458</v>
      </c>
      <c r="G9" s="55">
        <f>VLOOKUP($C9,'Bilaga 2a-24'!$B$5:$N$314,5,FALSE)</f>
        <v>296.32222222222236</v>
      </c>
      <c r="H9" s="55">
        <f>VLOOKUP($C9,'Bilaga 2a-24'!$B$5:$N$314,6,FALSE)</f>
        <v>935.16284722222292</v>
      </c>
      <c r="I9" s="55">
        <f>VLOOKUP($C9,'Bilaga 2a-24'!$B$5:$N$314,7,FALSE)</f>
        <v>641.75659722222258</v>
      </c>
      <c r="J9" s="55">
        <f>VLOOKUP($C9,'Bilaga 2a-24'!$B$5:$N$314,8,FALSE)</f>
        <v>1112.998833333334</v>
      </c>
      <c r="K9" s="55">
        <f>VLOOKUP($C9,'Bilaga 2a-24'!$B$5:$N$314,9,FALSE)</f>
        <v>1246.1688333333341</v>
      </c>
      <c r="L9" s="55">
        <f>VLOOKUP($C9,'Bilaga 2a-24'!$B$5:$N$314,12,FALSE)</f>
        <v>2426.241710585587</v>
      </c>
      <c r="M9" s="55">
        <f>VLOOKUP($C9,'Bilaga 2a-24'!$B$5:$N$314,13,FALSE)</f>
        <v>2285.3143163079167</v>
      </c>
      <c r="N9" s="44"/>
      <c r="P9">
        <f t="shared" si="0"/>
        <v>3</v>
      </c>
    </row>
    <row r="10" spans="1:28" x14ac:dyDescent="0.2">
      <c r="B10" s="44"/>
      <c r="C10" s="54" t="s">
        <v>27</v>
      </c>
      <c r="D10" s="55">
        <f>VLOOKUP($C10,'Bilaga 2a-24'!$B$5:$N$314,2,FALSE)</f>
        <v>112.6044294294295</v>
      </c>
      <c r="E10" s="55">
        <f>VLOOKUP($C10,'Bilaga 2a-24'!$B$5:$N$314,3,FALSE)</f>
        <v>142.67777336968342</v>
      </c>
      <c r="F10" s="55">
        <f>VLOOKUP($C10,'Bilaga 2a-24'!$B$5:$N$314,4,FALSE)</f>
        <v>309.33333333333348</v>
      </c>
      <c r="G10" s="55">
        <f>VLOOKUP($C10,'Bilaga 2a-24'!$B$5:$N$314,5,FALSE)</f>
        <v>396.2222222222224</v>
      </c>
      <c r="H10" s="55">
        <f>VLOOKUP($C10,'Bilaga 2a-24'!$B$5:$N$314,6,FALSE)</f>
        <v>930.97368055555614</v>
      </c>
      <c r="I10" s="55">
        <f>VLOOKUP($C10,'Bilaga 2a-24'!$B$5:$N$314,7,FALSE)</f>
        <v>687.93270833333372</v>
      </c>
      <c r="J10" s="55">
        <f>VLOOKUP($C10,'Bilaga 2a-24'!$B$5:$N$314,8,FALSE)</f>
        <v>977.82377777777822</v>
      </c>
      <c r="K10" s="55">
        <f>VLOOKUP($C10,'Bilaga 2a-24'!$B$5:$N$314,9,FALSE)</f>
        <v>1071.6217777777783</v>
      </c>
      <c r="L10" s="55">
        <f>VLOOKUP($C10,'Bilaga 2a-24'!$B$5:$N$314,12,FALSE)</f>
        <v>2330.7352210960971</v>
      </c>
      <c r="M10" s="55">
        <f>VLOOKUP($C10,'Bilaga 2a-24'!$B$5:$N$314,13,FALSE)</f>
        <v>2298.4544817030178</v>
      </c>
      <c r="N10" s="44"/>
      <c r="P10">
        <f>RANK(M10,$M$7:$M$32,1)</f>
        <v>4</v>
      </c>
    </row>
    <row r="11" spans="1:28" x14ac:dyDescent="0.2">
      <c r="B11" s="44"/>
      <c r="C11" s="54" t="s">
        <v>29</v>
      </c>
      <c r="D11" s="55">
        <f>VLOOKUP($C11,'Bilaga 2a-24'!$B$5:$N$314,2,FALSE)</f>
        <v>124.84629629629637</v>
      </c>
      <c r="E11" s="55">
        <f>VLOOKUP($C11,'Bilaga 2a-24'!$B$5:$N$314,3,FALSE)</f>
        <v>130.91666963365341</v>
      </c>
      <c r="F11" s="55">
        <f>VLOOKUP($C11,'Bilaga 2a-24'!$B$5:$N$314,4,FALSE)</f>
        <v>393.08444444444467</v>
      </c>
      <c r="G11" s="55">
        <f>VLOOKUP($C11,'Bilaga 2a-24'!$B$5:$N$314,5,FALSE)</f>
        <v>468.16111111111132</v>
      </c>
      <c r="H11" s="55">
        <f>VLOOKUP($C11,'Bilaga 2a-24'!$B$5:$N$314,6,FALSE)</f>
        <v>823.98216903515538</v>
      </c>
      <c r="I11" s="55">
        <f>VLOOKUP($C11,'Bilaga 2a-24'!$B$5:$N$314,7,FALSE)</f>
        <v>596.97857512626149</v>
      </c>
      <c r="J11" s="55">
        <f>VLOOKUP($C11,'Bilaga 2a-24'!$B$5:$N$314,8,FALSE)</f>
        <v>1047.9149444444449</v>
      </c>
      <c r="K11" s="55">
        <f>VLOOKUP($C11,'Bilaga 2a-24'!$B$5:$N$314,9,FALSE)</f>
        <v>1140.0081111111117</v>
      </c>
      <c r="L11" s="55">
        <f>VLOOKUP($C11,'Bilaga 2a-24'!$B$5:$N$314,12,FALSE)</f>
        <v>2389.8278542203411</v>
      </c>
      <c r="M11" s="55">
        <f>VLOOKUP($C11,'Bilaga 2a-24'!$B$5:$N$314,13,FALSE)</f>
        <v>2336.0644669821377</v>
      </c>
      <c r="N11" s="44"/>
      <c r="P11">
        <f t="shared" si="0"/>
        <v>5</v>
      </c>
    </row>
    <row r="12" spans="1:28" x14ac:dyDescent="0.2">
      <c r="B12" s="44"/>
      <c r="C12" s="54" t="s">
        <v>19</v>
      </c>
      <c r="D12" s="55">
        <f>VLOOKUP($C12,'Bilaga 2a-24'!$B$5:$N$314,2,FALSE)</f>
        <v>125.05900900900906</v>
      </c>
      <c r="E12" s="55">
        <f>VLOOKUP($C12,'Bilaga 2a-24'!$B$5:$N$314,3,FALSE)</f>
        <v>120.9444444444445</v>
      </c>
      <c r="F12" s="55">
        <f>VLOOKUP($C12,'Bilaga 2a-24'!$B$5:$N$314,4,FALSE)</f>
        <v>271.32222222222236</v>
      </c>
      <c r="G12" s="55">
        <f>VLOOKUP($C12,'Bilaga 2a-24'!$B$5:$N$314,5,FALSE)</f>
        <v>271.32222222222236</v>
      </c>
      <c r="H12" s="55">
        <f>VLOOKUP($C12,'Bilaga 2a-24'!$B$5:$N$314,6,FALSE)</f>
        <v>929.64895833333401</v>
      </c>
      <c r="I12" s="55">
        <f>VLOOKUP($C12,'Bilaga 2a-24'!$B$5:$N$314,7,FALSE)</f>
        <v>716.29131944444487</v>
      </c>
      <c r="J12" s="55">
        <f>VLOOKUP($C12,'Bilaga 2a-24'!$B$5:$N$314,8,FALSE)</f>
        <v>1108.8493333333338</v>
      </c>
      <c r="K12" s="55">
        <f>VLOOKUP($C12,'Bilaga 2a-24'!$B$5:$N$314,9,FALSE)</f>
        <v>1229.4314444444449</v>
      </c>
      <c r="L12" s="55">
        <f>VLOOKUP($C12,'Bilaga 2a-24'!$B$5:$N$314,12,FALSE)</f>
        <v>2434.8795228978993</v>
      </c>
      <c r="M12" s="55">
        <f>VLOOKUP($C12,'Bilaga 2a-24'!$B$5:$N$314,13,FALSE)</f>
        <v>2337.9894305555567</v>
      </c>
      <c r="N12" s="44"/>
      <c r="P12">
        <f t="shared" si="0"/>
        <v>6</v>
      </c>
    </row>
    <row r="13" spans="1:28" x14ac:dyDescent="0.2">
      <c r="B13" s="44"/>
      <c r="C13" s="54" t="s">
        <v>24</v>
      </c>
      <c r="D13" s="55">
        <f>VLOOKUP($C13,'Bilaga 2a-24'!$B$5:$N$314,2,FALSE)</f>
        <v>116.65090090090094</v>
      </c>
      <c r="E13" s="55">
        <f>VLOOKUP($C13,'Bilaga 2a-24'!$B$5:$N$314,3,FALSE)</f>
        <v>135.86111068725617</v>
      </c>
      <c r="F13" s="55">
        <f>VLOOKUP($C13,'Bilaga 2a-24'!$B$5:$N$314,4,FALSE)</f>
        <v>419.90000000000015</v>
      </c>
      <c r="G13" s="55">
        <f>VLOOKUP($C13,'Bilaga 2a-24'!$B$5:$N$314,5,FALSE)</f>
        <v>482.88333333333361</v>
      </c>
      <c r="H13" s="55">
        <f>VLOOKUP($C13,'Bilaga 2a-24'!$B$5:$N$314,6,FALSE)</f>
        <v>823.98216903515538</v>
      </c>
      <c r="I13" s="55">
        <f>VLOOKUP($C13,'Bilaga 2a-24'!$B$5:$N$314,7,FALSE)</f>
        <v>596.97856957070587</v>
      </c>
      <c r="J13" s="55">
        <f>VLOOKUP($C13,'Bilaga 2a-24'!$B$5:$N$314,8,FALSE)</f>
        <v>1047.9149444444449</v>
      </c>
      <c r="K13" s="55">
        <f>VLOOKUP($C13,'Bilaga 2a-24'!$B$5:$N$314,9,FALSE)</f>
        <v>1140.0081111111117</v>
      </c>
      <c r="L13" s="55">
        <f>VLOOKUP($C13,'Bilaga 2a-24'!$B$5:$N$314,12,FALSE)</f>
        <v>2408.4480143805017</v>
      </c>
      <c r="M13" s="55">
        <f>VLOOKUP($C13,'Bilaga 2a-24'!$B$5:$N$314,13,FALSE)</f>
        <v>2355.7311247024072</v>
      </c>
      <c r="N13" s="44"/>
      <c r="P13">
        <f t="shared" si="0"/>
        <v>7</v>
      </c>
    </row>
    <row r="14" spans="1:28" x14ac:dyDescent="0.2">
      <c r="B14" s="44"/>
      <c r="C14" s="54" t="s">
        <v>18</v>
      </c>
      <c r="D14" s="55">
        <f>VLOOKUP($C14,'Bilaga 2a-24'!$B$5:$N$314,2,FALSE)</f>
        <v>125.05900900900906</v>
      </c>
      <c r="E14" s="55">
        <f>VLOOKUP($C14,'Bilaga 2a-24'!$B$5:$N$314,3,FALSE)</f>
        <v>120.9444444444445</v>
      </c>
      <c r="F14" s="55">
        <f>VLOOKUP($C14,'Bilaga 2a-24'!$B$5:$N$314,4,FALSE)</f>
        <v>240.03888888888901</v>
      </c>
      <c r="G14" s="55">
        <f>VLOOKUP($C14,'Bilaga 2a-24'!$B$5:$N$314,5,FALSE)</f>
        <v>300.06111666666681</v>
      </c>
      <c r="H14" s="55">
        <f>VLOOKUP($C14,'Bilaga 2a-24'!$B$5:$N$314,6,FALSE)</f>
        <v>929.64895833333401</v>
      </c>
      <c r="I14" s="55">
        <f>VLOOKUP($C14,'Bilaga 2a-24'!$B$5:$N$314,7,FALSE)</f>
        <v>716.29131944444487</v>
      </c>
      <c r="J14" s="55">
        <f>VLOOKUP($C14,'Bilaga 2a-24'!$B$5:$N$314,8,FALSE)</f>
        <v>1108.8493333333338</v>
      </c>
      <c r="K14" s="55">
        <f>VLOOKUP($C14,'Bilaga 2a-24'!$B$5:$N$314,9,FALSE)</f>
        <v>1229.4314444444449</v>
      </c>
      <c r="L14" s="55">
        <f>VLOOKUP($C14,'Bilaga 2a-24'!$B$5:$N$314,12,FALSE)</f>
        <v>2403.596189564566</v>
      </c>
      <c r="M14" s="55">
        <f>VLOOKUP($C14,'Bilaga 2a-24'!$B$5:$N$314,13,FALSE)</f>
        <v>2366.7283250000014</v>
      </c>
      <c r="N14" s="44"/>
      <c r="P14">
        <f t="shared" si="0"/>
        <v>8</v>
      </c>
    </row>
    <row r="15" spans="1:28" x14ac:dyDescent="0.2">
      <c r="B15" s="44"/>
      <c r="C15" s="54" t="s">
        <v>25</v>
      </c>
      <c r="D15" s="55">
        <f>VLOOKUP($C15,'Bilaga 2a-24'!$B$5:$N$314,2,FALSE)</f>
        <v>86.487237237237295</v>
      </c>
      <c r="E15" s="55">
        <f>VLOOKUP($C15,'Bilaga 2a-24'!$B$5:$N$314,3,FALSE)</f>
        <v>93.199994828966155</v>
      </c>
      <c r="F15" s="55">
        <f>VLOOKUP($C15,'Bilaga 2a-24'!$B$5:$N$314,4,FALSE)</f>
        <v>313.63633333333348</v>
      </c>
      <c r="G15" s="55">
        <f>VLOOKUP($C15,'Bilaga 2a-24'!$B$5:$N$314,5,FALSE)</f>
        <v>388.95366666666695</v>
      </c>
      <c r="H15" s="55">
        <f>VLOOKUP($C15,'Bilaga 2a-24'!$B$5:$N$314,6,FALSE)</f>
        <v>935.16284722222292</v>
      </c>
      <c r="I15" s="55">
        <f>VLOOKUP($C15,'Bilaga 2a-24'!$B$5:$N$314,7,FALSE)</f>
        <v>641.75659722222258</v>
      </c>
      <c r="J15" s="55">
        <f>VLOOKUP($C15,'Bilaga 2a-24'!$B$5:$N$314,8,FALSE)</f>
        <v>1112.998833333334</v>
      </c>
      <c r="K15" s="55">
        <f>VLOOKUP($C15,'Bilaga 2a-24'!$B$5:$N$314,9,FALSE)</f>
        <v>1246.1688333333341</v>
      </c>
      <c r="L15" s="55">
        <f>VLOOKUP($C15,'Bilaga 2a-24'!$B$5:$N$314,12,FALSE)</f>
        <v>2448.2852511261276</v>
      </c>
      <c r="M15" s="55">
        <f>VLOOKUP($C15,'Bilaga 2a-24'!$B$5:$N$314,13,FALSE)</f>
        <v>2370.0790920511895</v>
      </c>
      <c r="N15" s="44"/>
      <c r="P15">
        <f t="shared" si="0"/>
        <v>9</v>
      </c>
    </row>
    <row r="16" spans="1:28" x14ac:dyDescent="0.2">
      <c r="B16" s="44"/>
      <c r="C16" s="54" t="s">
        <v>26</v>
      </c>
      <c r="D16" s="55">
        <f>VLOOKUP($C16,'Bilaga 2a-24'!$B$5:$N$314,2,FALSE)</f>
        <v>110.70900900900904</v>
      </c>
      <c r="E16" s="55">
        <f>VLOOKUP($C16,'Bilaga 2a-24'!$B$5:$N$314,3,FALSE)</f>
        <v>141.08333587646507</v>
      </c>
      <c r="F16" s="55">
        <f>VLOOKUP($C16,'Bilaga 2a-24'!$B$5:$N$314,4,FALSE)</f>
        <v>246.10000000000014</v>
      </c>
      <c r="G16" s="55">
        <f>VLOOKUP($C16,'Bilaga 2a-24'!$B$5:$N$314,5,FALSE)</f>
        <v>401.80555555555583</v>
      </c>
      <c r="H16" s="55">
        <f>VLOOKUP($C16,'Bilaga 2a-24'!$B$5:$N$314,6,FALSE)</f>
        <v>950.69201388888939</v>
      </c>
      <c r="I16" s="55">
        <f>VLOOKUP($C16,'Bilaga 2a-24'!$B$5:$N$314,7,FALSE)</f>
        <v>739.94409722222269</v>
      </c>
      <c r="J16" s="55">
        <f>VLOOKUP($C16,'Bilaga 2a-24'!$B$5:$N$314,8,FALSE)</f>
        <v>1042.5323888888893</v>
      </c>
      <c r="K16" s="55">
        <f>VLOOKUP($C16,'Bilaga 2a-24'!$B$5:$N$314,9,FALSE)</f>
        <v>1105.1287222222229</v>
      </c>
      <c r="L16" s="55">
        <f>VLOOKUP($C16,'Bilaga 2a-24'!$B$5:$N$314,12,FALSE)</f>
        <v>2350.0334117867878</v>
      </c>
      <c r="M16" s="55">
        <f>VLOOKUP($C16,'Bilaga 2a-24'!$B$5:$N$314,13,FALSE)</f>
        <v>2387.961710876466</v>
      </c>
      <c r="N16" s="44"/>
      <c r="P16">
        <f t="shared" si="0"/>
        <v>10</v>
      </c>
    </row>
    <row r="17" spans="2:16" x14ac:dyDescent="0.2">
      <c r="B17" s="44"/>
      <c r="C17" s="54" t="s">
        <v>31</v>
      </c>
      <c r="D17" s="55">
        <f>VLOOKUP($C17,'Bilaga 2a-24'!$B$5:$N$314,2,FALSE)</f>
        <v>144.85330330330336</v>
      </c>
      <c r="E17" s="55">
        <f>VLOOKUP($C17,'Bilaga 2a-24'!$B$5:$N$314,3,FALSE)</f>
        <v>147.23333782619895</v>
      </c>
      <c r="F17" s="55">
        <f>VLOOKUP($C17,'Bilaga 2a-24'!$B$5:$N$314,4,FALSE)</f>
        <v>344.7222222222224</v>
      </c>
      <c r="G17" s="55">
        <f>VLOOKUP($C17,'Bilaga 2a-24'!$B$5:$N$314,5,FALSE)</f>
        <v>423.26388888888908</v>
      </c>
      <c r="H17" s="55">
        <f>VLOOKUP($C17,'Bilaga 2a-24'!$B$5:$N$314,6,FALSE)</f>
        <v>929.64895833333401</v>
      </c>
      <c r="I17" s="55">
        <f>VLOOKUP($C17,'Bilaga 2a-24'!$B$5:$N$314,7,FALSE)</f>
        <v>716.29131944444487</v>
      </c>
      <c r="J17" s="55">
        <f>VLOOKUP($C17,'Bilaga 2a-24'!$B$5:$N$314,8,FALSE)</f>
        <v>1042.5323888888893</v>
      </c>
      <c r="K17" s="55">
        <f>VLOOKUP($C17,'Bilaga 2a-24'!$B$5:$N$314,9,FALSE)</f>
        <v>1105.1287222222229</v>
      </c>
      <c r="L17" s="55">
        <f>VLOOKUP($C17,'Bilaga 2a-24'!$B$5:$N$314,12,FALSE)</f>
        <v>2461.7568727477492</v>
      </c>
      <c r="M17" s="55">
        <f>VLOOKUP($C17,'Bilaga 2a-24'!$B$5:$N$314,13,FALSE)</f>
        <v>2391.9172683817555</v>
      </c>
      <c r="N17" s="44"/>
      <c r="P17">
        <f t="shared" si="0"/>
        <v>11</v>
      </c>
    </row>
    <row r="18" spans="2:16" x14ac:dyDescent="0.2">
      <c r="B18" s="44"/>
      <c r="C18" s="54" t="s">
        <v>36</v>
      </c>
      <c r="D18" s="55">
        <f>VLOOKUP($C18,'Bilaga 2a-24'!$B$5:$N$314,2,FALSE)</f>
        <v>126.97777777777786</v>
      </c>
      <c r="E18" s="55">
        <f>VLOOKUP($C18,'Bilaga 2a-24'!$B$5:$N$314,3,FALSE)</f>
        <v>133.86000527275951</v>
      </c>
      <c r="F18" s="55">
        <f>VLOOKUP($C18,'Bilaga 2a-24'!$B$5:$N$314,4,FALSE)</f>
        <v>309.55555555555571</v>
      </c>
      <c r="G18" s="55">
        <f>VLOOKUP($C18,'Bilaga 2a-24'!$B$5:$N$314,5,FALSE)</f>
        <v>339.7222222222224</v>
      </c>
      <c r="H18" s="55">
        <f>VLOOKUP($C18,'Bilaga 2a-24'!$B$5:$N$314,6,FALSE)</f>
        <v>929.64895833333401</v>
      </c>
      <c r="I18" s="55">
        <f>VLOOKUP($C18,'Bilaga 2a-24'!$B$5:$N$314,7,FALSE)</f>
        <v>716.29131944444487</v>
      </c>
      <c r="J18" s="55">
        <f>VLOOKUP($C18,'Bilaga 2a-24'!$B$5:$N$314,8,FALSE)</f>
        <v>1112.998833333334</v>
      </c>
      <c r="K18" s="55">
        <f>VLOOKUP($C18,'Bilaga 2a-24'!$B$5:$N$314,9,FALSE)</f>
        <v>1246.1688333333341</v>
      </c>
      <c r="L18" s="55">
        <f>VLOOKUP($C18,'Bilaga 2a-24'!$B$5:$N$314,12,FALSE)</f>
        <v>2479.1811250000014</v>
      </c>
      <c r="M18" s="55">
        <f>VLOOKUP($C18,'Bilaga 2a-24'!$B$5:$N$314,13,FALSE)</f>
        <v>2436.042380272761</v>
      </c>
      <c r="N18" s="44"/>
      <c r="P18">
        <f t="shared" si="0"/>
        <v>12</v>
      </c>
    </row>
    <row r="19" spans="2:16" x14ac:dyDescent="0.2">
      <c r="B19" s="44"/>
      <c r="C19" s="54" t="s">
        <v>16</v>
      </c>
      <c r="D19" s="55">
        <f>VLOOKUP($C19,'Bilaga 2a-24'!$B$5:$N$314,2,FALSE)</f>
        <v>103.86936936936941</v>
      </c>
      <c r="E19" s="55">
        <f>VLOOKUP($C19,'Bilaga 2a-24'!$B$5:$N$314,3,FALSE)</f>
        <v>110.77778074476448</v>
      </c>
      <c r="F19" s="55">
        <f>VLOOKUP($C19,'Bilaga 2a-24'!$B$5:$N$314,4,FALSE)</f>
        <v>338.2222222222224</v>
      </c>
      <c r="G19" s="55">
        <f>VLOOKUP($C19,'Bilaga 2a-24'!$B$5:$N$314,5,FALSE)</f>
        <v>406.777777777778</v>
      </c>
      <c r="H19" s="55">
        <f>VLOOKUP($C19,'Bilaga 2a-24'!$B$5:$N$314,6,FALSE)</f>
        <v>950.69201388888939</v>
      </c>
      <c r="I19" s="55">
        <f>VLOOKUP($C19,'Bilaga 2a-24'!$B$5:$N$314,7,FALSE)</f>
        <v>739.94409722222269</v>
      </c>
      <c r="J19" s="55">
        <f>VLOOKUP($C19,'Bilaga 2a-24'!$B$5:$N$314,8,FALSE)</f>
        <v>1157.4638888888896</v>
      </c>
      <c r="K19" s="55">
        <f>VLOOKUP($C19,'Bilaga 2a-24'!$B$5:$N$314,9,FALSE)</f>
        <v>1192.1502777777782</v>
      </c>
      <c r="L19" s="55">
        <f>VLOOKUP($C19,'Bilaga 2a-24'!$B$5:$N$314,12,FALSE)</f>
        <v>2550.2474943693705</v>
      </c>
      <c r="M19" s="55">
        <f>VLOOKUP($C19,'Bilaga 2a-24'!$B$5:$N$314,13,FALSE)</f>
        <v>2449.6499335225435</v>
      </c>
      <c r="N19" s="44"/>
      <c r="P19">
        <f t="shared" si="0"/>
        <v>13</v>
      </c>
    </row>
    <row r="20" spans="2:16" x14ac:dyDescent="0.2">
      <c r="B20" s="44"/>
      <c r="C20" s="54" t="s">
        <v>20</v>
      </c>
      <c r="D20" s="55">
        <f>VLOOKUP($C20,'Bilaga 2a-24'!$B$5:$N$314,2,FALSE)</f>
        <v>125.05900900900906</v>
      </c>
      <c r="E20" s="55">
        <f>VLOOKUP($C20,'Bilaga 2a-24'!$B$5:$N$314,3,FALSE)</f>
        <v>120.9444444444445</v>
      </c>
      <c r="F20" s="55">
        <f>VLOOKUP($C20,'Bilaga 2a-24'!$B$5:$N$314,4,FALSE)</f>
        <v>363.33333333333354</v>
      </c>
      <c r="G20" s="55">
        <f>VLOOKUP($C20,'Bilaga 2a-24'!$B$5:$N$314,5,FALSE)</f>
        <v>410.44444444444463</v>
      </c>
      <c r="H20" s="55">
        <f>VLOOKUP($C20,'Bilaga 2a-24'!$B$5:$N$314,6,FALSE)</f>
        <v>929.64895833333401</v>
      </c>
      <c r="I20" s="55">
        <f>VLOOKUP($C20,'Bilaga 2a-24'!$B$5:$N$314,7,FALSE)</f>
        <v>716.29131944444487</v>
      </c>
      <c r="J20" s="55">
        <f>VLOOKUP($C20,'Bilaga 2a-24'!$B$5:$N$314,8,FALSE)</f>
        <v>1108.8493333333338</v>
      </c>
      <c r="K20" s="55">
        <f>VLOOKUP($C20,'Bilaga 2a-24'!$B$5:$N$314,9,FALSE)</f>
        <v>1229.4314444444449</v>
      </c>
      <c r="L20" s="55">
        <f>VLOOKUP($C20,'Bilaga 2a-24'!$B$5:$N$314,12,FALSE)</f>
        <v>2526.8906340090102</v>
      </c>
      <c r="M20" s="55">
        <f>VLOOKUP($C20,'Bilaga 2a-24'!$B$5:$N$314,13,FALSE)</f>
        <v>2477.1116527777785</v>
      </c>
      <c r="N20" s="44"/>
      <c r="P20">
        <f t="shared" si="0"/>
        <v>14</v>
      </c>
    </row>
    <row r="21" spans="2:16" x14ac:dyDescent="0.2">
      <c r="B21" s="44"/>
      <c r="C21" s="56" t="s">
        <v>12</v>
      </c>
      <c r="D21" s="55">
        <f>VLOOKUP($C21,'Bilaga 2a-24'!$B$5:$N$314,2,FALSE)</f>
        <v>93.714714714714759</v>
      </c>
      <c r="E21" s="55">
        <f>VLOOKUP($C21,'Bilaga 2a-24'!$B$5:$N$314,3,FALSE)</f>
        <v>149.11111195882174</v>
      </c>
      <c r="F21" s="55">
        <f>VLOOKUP($C21,'Bilaga 2a-24'!$B$5:$N$314,4,FALSE)</f>
        <v>317.14222222222236</v>
      </c>
      <c r="G21" s="55">
        <f>VLOOKUP($C21,'Bilaga 2a-24'!$B$5:$N$314,5,FALSE)</f>
        <v>365.14966666666686</v>
      </c>
      <c r="H21" s="55">
        <f>VLOOKUP($C21,'Bilaga 2a-24'!$B$5:$N$314,6,FALSE)</f>
        <v>950.69201388888939</v>
      </c>
      <c r="I21" s="55">
        <f>VLOOKUP($C21,'Bilaga 2a-24'!$B$5:$N$314,7,FALSE)</f>
        <v>739.94409722222269</v>
      </c>
      <c r="J21" s="55">
        <f>VLOOKUP($C21,'Bilaga 2a-24'!$B$5:$N$314,8,FALSE)</f>
        <v>1112.998833333334</v>
      </c>
      <c r="K21" s="55">
        <f>VLOOKUP($C21,'Bilaga 2a-24'!$B$5:$N$314,9,FALSE)</f>
        <v>1246.1688333333341</v>
      </c>
      <c r="L21" s="55">
        <f>VLOOKUP($C21,'Bilaga 2a-24'!$B$5:$N$314,12,FALSE)</f>
        <v>2474.5477841591605</v>
      </c>
      <c r="M21" s="55">
        <f>VLOOKUP($C21,'Bilaga 2a-24'!$B$5:$N$314,13,FALSE)</f>
        <v>2500.3737091810453</v>
      </c>
      <c r="N21" s="44"/>
      <c r="P21">
        <f t="shared" si="0"/>
        <v>15</v>
      </c>
    </row>
    <row r="22" spans="2:16" x14ac:dyDescent="0.2">
      <c r="B22" s="44"/>
      <c r="C22" s="54" t="s">
        <v>23</v>
      </c>
      <c r="D22" s="55">
        <f>VLOOKUP($C22,'Bilaga 2a-24'!$B$5:$N$314,2,FALSE)</f>
        <v>130.22801231310473</v>
      </c>
      <c r="E22" s="55">
        <f>VLOOKUP($C22,'Bilaga 2a-24'!$B$5:$N$314,3,FALSE)</f>
        <v>131.25000000000006</v>
      </c>
      <c r="F22" s="55">
        <f>VLOOKUP($C22,'Bilaga 2a-24'!$B$5:$N$314,4,FALSE)</f>
        <v>387.09444444444466</v>
      </c>
      <c r="G22" s="55">
        <f>VLOOKUP($C22,'Bilaga 2a-24'!$B$5:$N$314,5,FALSE)</f>
        <v>448.55555555555571</v>
      </c>
      <c r="H22" s="55">
        <f>VLOOKUP($C22,'Bilaga 2a-24'!$B$5:$N$314,6,FALSE)</f>
        <v>950.69201388888939</v>
      </c>
      <c r="I22" s="55">
        <f>VLOOKUP($C22,'Bilaga 2a-24'!$B$5:$N$314,7,FALSE)</f>
        <v>739.94409722222269</v>
      </c>
      <c r="J22" s="55">
        <f>VLOOKUP($C22,'Bilaga 2a-24'!$B$5:$N$314,8,FALSE)</f>
        <v>1157.4638888888896</v>
      </c>
      <c r="K22" s="55">
        <f>VLOOKUP($C22,'Bilaga 2a-24'!$B$5:$N$314,9,FALSE)</f>
        <v>1192.1502777777782</v>
      </c>
      <c r="L22" s="55">
        <f>VLOOKUP($C22,'Bilaga 2a-24'!$B$5:$N$314,12,FALSE)</f>
        <v>2625.4783595353283</v>
      </c>
      <c r="M22" s="55">
        <f>VLOOKUP($C22,'Bilaga 2a-24'!$B$5:$N$314,13,FALSE)</f>
        <v>2511.8999305555567</v>
      </c>
      <c r="N22" s="44"/>
      <c r="P22">
        <f t="shared" si="0"/>
        <v>16</v>
      </c>
    </row>
    <row r="23" spans="2:16" x14ac:dyDescent="0.2">
      <c r="B23" s="44"/>
      <c r="C23" s="54" t="s">
        <v>13</v>
      </c>
      <c r="D23" s="55">
        <f>VLOOKUP($C23,'Bilaga 2a-24'!$B$5:$N$314,2,FALSE)</f>
        <v>107.19369369369376</v>
      </c>
      <c r="E23" s="55">
        <f>VLOOKUP($C23,'Bilaga 2a-24'!$B$5:$N$314,3,FALSE)</f>
        <v>132.47778150770395</v>
      </c>
      <c r="F23" s="55">
        <f>VLOOKUP($C23,'Bilaga 2a-24'!$B$5:$N$314,4,FALSE)</f>
        <v>484.00000000000028</v>
      </c>
      <c r="G23" s="55">
        <f>VLOOKUP($C23,'Bilaga 2a-24'!$B$5:$N$314,5,FALSE)</f>
        <v>631.96666666666704</v>
      </c>
      <c r="H23" s="55">
        <f>VLOOKUP($C23,'Bilaga 2a-24'!$B$5:$N$314,6,FALSE)</f>
        <v>935.16284722222292</v>
      </c>
      <c r="I23" s="55">
        <f>VLOOKUP($C23,'Bilaga 2a-24'!$B$5:$N$314,7,FALSE)</f>
        <v>641.75659722222258</v>
      </c>
      <c r="J23" s="55">
        <f>VLOOKUP($C23,'Bilaga 2a-24'!$B$5:$N$314,8,FALSE)</f>
        <v>1152.3279444444449</v>
      </c>
      <c r="K23" s="55">
        <f>VLOOKUP($C23,'Bilaga 2a-24'!$B$5:$N$314,9,FALSE)</f>
        <v>1186.8642222222229</v>
      </c>
      <c r="L23" s="55">
        <f>VLOOKUP($C23,'Bilaga 2a-24'!$B$5:$N$314,12,FALSE)</f>
        <v>2678.684485360362</v>
      </c>
      <c r="M23" s="55">
        <f>VLOOKUP($C23,'Bilaga 2a-24'!$B$5:$N$314,13,FALSE)</f>
        <v>2593.0652676188165</v>
      </c>
      <c r="N23" s="44"/>
      <c r="P23">
        <f t="shared" si="0"/>
        <v>17</v>
      </c>
    </row>
    <row r="24" spans="2:16" x14ac:dyDescent="0.2">
      <c r="B24" s="44"/>
      <c r="C24" s="54" t="s">
        <v>22</v>
      </c>
      <c r="D24" s="55">
        <f>VLOOKUP($C24,'Bilaga 2a-24'!$B$5:$N$314,2,FALSE)</f>
        <v>107.65533980582531</v>
      </c>
      <c r="E24" s="55">
        <f>VLOOKUP($C24,'Bilaga 2a-24'!$B$5:$N$314,3,FALSE)</f>
        <v>100.59444639417838</v>
      </c>
      <c r="F24" s="55">
        <f>VLOOKUP($C24,'Bilaga 2a-24'!$B$5:$N$314,4,FALSE)</f>
        <v>503.42222222222244</v>
      </c>
      <c r="G24" s="55">
        <f>VLOOKUP($C24,'Bilaga 2a-24'!$B$5:$N$314,5,FALSE)</f>
        <v>614.53333333333364</v>
      </c>
      <c r="H24" s="55">
        <f>VLOOKUP($C24,'Bilaga 2a-24'!$B$5:$N$314,6,FALSE)</f>
        <v>929.64895833333401</v>
      </c>
      <c r="I24" s="55">
        <f>VLOOKUP($C24,'Bilaga 2a-24'!$B$5:$N$314,7,FALSE)</f>
        <v>716.29131944444487</v>
      </c>
      <c r="J24" s="55">
        <f>VLOOKUP($C24,'Bilaga 2a-24'!$B$5:$N$314,8,FALSE)</f>
        <v>1046.0171111111115</v>
      </c>
      <c r="K24" s="55">
        <f>VLOOKUP($C24,'Bilaga 2a-24'!$B$5:$N$314,9,FALSE)</f>
        <v>1223.341222222223</v>
      </c>
      <c r="L24" s="55">
        <f>VLOOKUP($C24,'Bilaga 2a-24'!$B$5:$N$314,12,FALSE)</f>
        <v>2586.7436314724932</v>
      </c>
      <c r="M24" s="55">
        <f>VLOOKUP($C24,'Bilaga 2a-24'!$B$5:$N$314,13,FALSE)</f>
        <v>2654.7603213941798</v>
      </c>
      <c r="N24" s="44"/>
      <c r="P24">
        <f t="shared" si="0"/>
        <v>18</v>
      </c>
    </row>
    <row r="25" spans="2:16" x14ac:dyDescent="0.2">
      <c r="B25" s="44"/>
      <c r="C25" s="54" t="s">
        <v>21</v>
      </c>
      <c r="D25" s="55">
        <f>VLOOKUP($C25,'Bilaga 2a-24'!$B$5:$N$314,2,FALSE)</f>
        <v>125.05900900900906</v>
      </c>
      <c r="E25" s="55">
        <f>VLOOKUP($C25,'Bilaga 2a-24'!$B$5:$N$314,3,FALSE)</f>
        <v>120.9444444444445</v>
      </c>
      <c r="F25" s="55">
        <f>VLOOKUP($C25,'Bilaga 2a-24'!$B$5:$N$314,4,FALSE)</f>
        <v>512.54861111111143</v>
      </c>
      <c r="G25" s="55">
        <f>VLOOKUP($C25,'Bilaga 2a-24'!$B$5:$N$314,5,FALSE)</f>
        <v>625.21666666666704</v>
      </c>
      <c r="H25" s="55">
        <f>VLOOKUP($C25,'Bilaga 2a-24'!$B$5:$N$314,6,FALSE)</f>
        <v>929.64895833333401</v>
      </c>
      <c r="I25" s="55">
        <f>VLOOKUP($C25,'Bilaga 2a-24'!$B$5:$N$314,7,FALSE)</f>
        <v>716.29131944444487</v>
      </c>
      <c r="J25" s="55">
        <f>VLOOKUP($C25,'Bilaga 2a-24'!$B$5:$N$314,8,FALSE)</f>
        <v>1046.0171111111115</v>
      </c>
      <c r="K25" s="55">
        <f>VLOOKUP($C25,'Bilaga 2a-24'!$B$5:$N$314,9,FALSE)</f>
        <v>1223.341222222223</v>
      </c>
      <c r="L25" s="55">
        <f>VLOOKUP($C25,'Bilaga 2a-24'!$B$5:$N$314,12,FALSE)</f>
        <v>2613.2736895645662</v>
      </c>
      <c r="M25" s="55">
        <f>VLOOKUP($C25,'Bilaga 2a-24'!$B$5:$N$314,13,FALSE)</f>
        <v>2685.7936527777788</v>
      </c>
      <c r="N25" s="44"/>
      <c r="P25">
        <f t="shared" si="0"/>
        <v>19</v>
      </c>
    </row>
    <row r="26" spans="2:16" x14ac:dyDescent="0.2">
      <c r="B26" s="44"/>
      <c r="C26" s="54" t="s">
        <v>604</v>
      </c>
      <c r="D26" s="55">
        <f>VLOOKUP($C26,'Bilaga 2a-24'!$B$5:$N$314,2,FALSE)</f>
        <v>167.53003003003013</v>
      </c>
      <c r="E26" s="55">
        <f>VLOOKUP($C26,'Bilaga 2a-24'!$B$5:$N$314,3,FALSE)</f>
        <v>151.33888888888896</v>
      </c>
      <c r="F26" s="55">
        <f>VLOOKUP($C26,'Bilaga 2a-24'!$B$5:$N$314,4,FALSE)</f>
        <v>526.87222222222249</v>
      </c>
      <c r="G26" s="55">
        <f>VLOOKUP($C26,'Bilaga 2a-24'!$B$5:$N$314,5,FALSE)</f>
        <v>648.00555555555593</v>
      </c>
      <c r="H26" s="55">
        <f>VLOOKUP($C26,'Bilaga 2a-24'!$B$5:$N$314,6,FALSE)</f>
        <v>935.16284722222292</v>
      </c>
      <c r="I26" s="55">
        <f>VLOOKUP($C26,'Bilaga 2a-24'!$B$5:$N$314,7,FALSE)</f>
        <v>641.75659722222258</v>
      </c>
      <c r="J26" s="55">
        <f>VLOOKUP($C26,'Bilaga 2a-24'!$B$5:$N$314,8,FALSE)</f>
        <v>1130.7638888888894</v>
      </c>
      <c r="K26" s="55">
        <f>VLOOKUP($C26,'Bilaga 2a-24'!$B$5:$N$314,9,FALSE)</f>
        <v>1356.9166666666672</v>
      </c>
      <c r="L26" s="55">
        <f>VLOOKUP($C26,'Bilaga 2a-24'!$B$5:$N$314,12,FALSE)</f>
        <v>2760.3289883633647</v>
      </c>
      <c r="M26" s="55">
        <f>VLOOKUP($C26,'Bilaga 2a-24'!$B$5:$N$314,13,FALSE)</f>
        <v>2798.0177083333347</v>
      </c>
      <c r="N26" s="44"/>
      <c r="P26">
        <f t="shared" si="0"/>
        <v>20</v>
      </c>
    </row>
    <row r="27" spans="2:16" x14ac:dyDescent="0.2">
      <c r="B27" s="44"/>
      <c r="C27" s="54" t="s">
        <v>30</v>
      </c>
      <c r="D27" s="55">
        <f>VLOOKUP($C27,'Bilaga 2a-24'!$B$5:$N$314,2,FALSE)</f>
        <v>100.56201201201206</v>
      </c>
      <c r="E27" s="55">
        <f>VLOOKUP($C27,'Bilaga 2a-24'!$B$5:$N$314,3,FALSE)</f>
        <v>80.283334520127823</v>
      </c>
      <c r="F27" s="55">
        <f>VLOOKUP($C27,'Bilaga 2a-24'!$B$5:$N$314,4,FALSE)</f>
        <v>612.5833333333336</v>
      </c>
      <c r="G27" s="55">
        <f>VLOOKUP($C27,'Bilaga 2a-24'!$B$5:$N$314,5,FALSE)</f>
        <v>753.47777777777821</v>
      </c>
      <c r="H27" s="55">
        <f>VLOOKUP($C27,'Bilaga 2a-24'!$B$5:$N$314,6,FALSE)</f>
        <v>945.99161111111198</v>
      </c>
      <c r="I27" s="55">
        <f>VLOOKUP($C27,'Bilaga 2a-24'!$B$5:$N$314,7,FALSE)</f>
        <v>726.59355034722273</v>
      </c>
      <c r="J27" s="55">
        <f>VLOOKUP($C27,'Bilaga 2a-24'!$B$5:$N$314,8,FALSE)</f>
        <v>1112.998833333334</v>
      </c>
      <c r="K27" s="55">
        <f>VLOOKUP($C27,'Bilaga 2a-24'!$B$5:$N$314,9,FALSE)</f>
        <v>1246.1688333333341</v>
      </c>
      <c r="L27" s="55">
        <f>VLOOKUP($C27,'Bilaga 2a-24'!$B$5:$N$314,12,FALSE)</f>
        <v>2772.1357897897919</v>
      </c>
      <c r="M27" s="55">
        <f>VLOOKUP($C27,'Bilaga 2a-24'!$B$5:$N$314,13,FALSE)</f>
        <v>2806.5234959784625</v>
      </c>
      <c r="N27" s="44"/>
      <c r="P27">
        <f t="shared" si="0"/>
        <v>21</v>
      </c>
    </row>
    <row r="28" spans="2:16" x14ac:dyDescent="0.2">
      <c r="B28" s="44"/>
      <c r="C28" s="54" t="s">
        <v>15</v>
      </c>
      <c r="D28" s="55">
        <f>VLOOKUP($C28,'Bilaga 2a-24'!$B$5:$N$314,2,FALSE)</f>
        <v>156.77072072072079</v>
      </c>
      <c r="E28" s="55">
        <f>VLOOKUP($C28,'Bilaga 2a-24'!$B$5:$N$314,3,FALSE)</f>
        <v>167.14444690280507</v>
      </c>
      <c r="F28" s="55">
        <f>VLOOKUP($C28,'Bilaga 2a-24'!$B$5:$N$314,4,FALSE)</f>
        <v>621.62222222222249</v>
      </c>
      <c r="G28" s="55">
        <f>VLOOKUP($C28,'Bilaga 2a-24'!$B$5:$N$314,5,FALSE)</f>
        <v>746.15555555555591</v>
      </c>
      <c r="H28" s="55">
        <f>VLOOKUP($C28,'Bilaga 2a-24'!$B$5:$N$314,6,FALSE)</f>
        <v>929.64895833333401</v>
      </c>
      <c r="I28" s="55">
        <f>VLOOKUP($C28,'Bilaga 2a-24'!$B$5:$N$314,7,FALSE)</f>
        <v>716.29131944444487</v>
      </c>
      <c r="J28" s="55">
        <f>VLOOKUP($C28,'Bilaga 2a-24'!$B$5:$N$314,8,FALSE)</f>
        <v>1038.0505000000005</v>
      </c>
      <c r="K28" s="55">
        <f>VLOOKUP($C28,'Bilaga 2a-24'!$B$5:$N$314,9,FALSE)</f>
        <v>1212.1901111111117</v>
      </c>
      <c r="L28" s="55">
        <f>VLOOKUP($C28,'Bilaga 2a-24'!$B$5:$N$314,12,FALSE)</f>
        <v>2746.0924012762775</v>
      </c>
      <c r="M28" s="55">
        <f>VLOOKUP($C28,'Bilaga 2a-24'!$B$5:$N$314,13,FALSE)</f>
        <v>2841.7814330139172</v>
      </c>
      <c r="N28" s="44"/>
      <c r="P28">
        <f t="shared" si="0"/>
        <v>22</v>
      </c>
    </row>
    <row r="29" spans="2:16" x14ac:dyDescent="0.2">
      <c r="B29" s="44"/>
      <c r="C29" s="54" t="s">
        <v>37</v>
      </c>
      <c r="D29" s="55">
        <f>VLOOKUP($C29,'Bilaga 2a-24'!$B$5:$N$314,2,FALSE)</f>
        <v>125.05900900900906</v>
      </c>
      <c r="E29" s="55">
        <f>VLOOKUP($C29,'Bilaga 2a-24'!$B$5:$N$314,3,FALSE)</f>
        <v>120.9444444444445</v>
      </c>
      <c r="F29" s="55">
        <f>VLOOKUP($C29,'Bilaga 2a-24'!$B$5:$N$314,4,FALSE)</f>
        <v>634.7277777777781</v>
      </c>
      <c r="G29" s="55">
        <f>VLOOKUP($C29,'Bilaga 2a-24'!$B$5:$N$314,5,FALSE)</f>
        <v>692.13333333333367</v>
      </c>
      <c r="H29" s="55">
        <f>VLOOKUP($C29,'Bilaga 2a-24'!$B$5:$N$314,6,FALSE)</f>
        <v>935.16284722222292</v>
      </c>
      <c r="I29" s="55">
        <f>VLOOKUP($C29,'Bilaga 2a-24'!$B$5:$N$314,7,FALSE)</f>
        <v>641.75659722222258</v>
      </c>
      <c r="J29" s="55">
        <f>VLOOKUP($C29,'Bilaga 2a-24'!$B$5:$N$314,8,FALSE)</f>
        <v>1145.1547777777785</v>
      </c>
      <c r="K29" s="55">
        <f>VLOOKUP($C29,'Bilaga 2a-24'!$B$5:$N$314,9,FALSE)</f>
        <v>1443.5327777777784</v>
      </c>
      <c r="L29" s="55">
        <f>VLOOKUP($C29,'Bilaga 2a-24'!$B$5:$N$314,12,FALSE)</f>
        <v>2840.1044117867882</v>
      </c>
      <c r="M29" s="55">
        <f>VLOOKUP($C29,'Bilaga 2a-24'!$B$5:$N$314,13,FALSE)</f>
        <v>2898.3671527777788</v>
      </c>
      <c r="N29" s="44"/>
      <c r="P29">
        <f t="shared" si="0"/>
        <v>23</v>
      </c>
    </row>
    <row r="30" spans="2:16" x14ac:dyDescent="0.2">
      <c r="B30" s="44"/>
      <c r="C30" s="54" t="s">
        <v>35</v>
      </c>
      <c r="D30" s="55">
        <f>VLOOKUP($C30,'Bilaga 2a-24'!$B$5:$N$314,2,FALSE)</f>
        <v>86.342342342342377</v>
      </c>
      <c r="E30" s="55">
        <f>VLOOKUP($C30,'Bilaga 2a-24'!$B$5:$N$314,3,FALSE)</f>
        <v>114.16666242811395</v>
      </c>
      <c r="F30" s="55">
        <f>VLOOKUP($C30,'Bilaga 2a-24'!$B$5:$N$314,4,FALSE)</f>
        <v>797.12500000000034</v>
      </c>
      <c r="G30" s="55">
        <f>VLOOKUP($C30,'Bilaga 2a-24'!$B$5:$N$314,5,FALSE)</f>
        <v>1036.2430555555561</v>
      </c>
      <c r="H30" s="55">
        <f>VLOOKUP($C30,'Bilaga 2a-24'!$B$5:$N$314,6,FALSE)</f>
        <v>865.91284722222281</v>
      </c>
      <c r="I30" s="55">
        <f>VLOOKUP($C30,'Bilaga 2a-24'!$B$5:$N$314,7,FALSE)</f>
        <v>652.90243055555584</v>
      </c>
      <c r="J30" s="55">
        <f>VLOOKUP($C30,'Bilaga 2a-24'!$B$5:$N$314,8,FALSE)</f>
        <v>940.41394444444506</v>
      </c>
      <c r="K30" s="55">
        <f>VLOOKUP($C30,'Bilaga 2a-24'!$B$5:$N$314,9,FALSE)</f>
        <v>1165.0016111111115</v>
      </c>
      <c r="L30" s="55">
        <f>VLOOKUP($C30,'Bilaga 2a-24'!$B$5:$N$314,12,FALSE)</f>
        <v>2689.7941340090106</v>
      </c>
      <c r="M30" s="55">
        <f>VLOOKUP($C30,'Bilaga 2a-24'!$B$5:$N$314,13,FALSE)</f>
        <v>2968.3137596503379</v>
      </c>
      <c r="N30" s="44"/>
      <c r="P30">
        <f t="shared" si="0"/>
        <v>24</v>
      </c>
    </row>
    <row r="31" spans="2:16" x14ac:dyDescent="0.2">
      <c r="B31" s="44"/>
      <c r="C31" s="54" t="s">
        <v>14</v>
      </c>
      <c r="D31" s="55">
        <f>VLOOKUP($C31,'Bilaga 2a-24'!$B$5:$N$314,2,FALSE)</f>
        <v>131.68423423423431</v>
      </c>
      <c r="E31" s="55">
        <f>VLOOKUP($C31,'Bilaga 2a-24'!$B$5:$N$314,3,FALSE)</f>
        <v>147.22222222222231</v>
      </c>
      <c r="F31" s="55">
        <f>VLOOKUP($C31,'Bilaga 2a-24'!$B$5:$N$314,4,FALSE)</f>
        <v>682.6222222222226</v>
      </c>
      <c r="G31" s="55">
        <f>VLOOKUP($C31,'Bilaga 2a-24'!$B$5:$N$314,5,FALSE)</f>
        <v>884.07777777777812</v>
      </c>
      <c r="H31" s="55">
        <f>VLOOKUP($C31,'Bilaga 2a-24'!$B$5:$N$314,6,FALSE)</f>
        <v>950.69201388888939</v>
      </c>
      <c r="I31" s="55">
        <f>VLOOKUP($C31,'Bilaga 2a-24'!$B$5:$N$314,7,FALSE)</f>
        <v>739.94409722222269</v>
      </c>
      <c r="J31" s="55">
        <f>VLOOKUP($C31,'Bilaga 2a-24'!$B$5:$N$314,8,FALSE)</f>
        <v>1173.6544444444448</v>
      </c>
      <c r="K31" s="55">
        <f>VLOOKUP($C31,'Bilaga 2a-24'!$B$5:$N$314,9,FALSE)</f>
        <v>1208.8340555555562</v>
      </c>
      <c r="L31" s="55">
        <f>VLOOKUP($C31,'Bilaga 2a-24'!$B$5:$N$314,12,FALSE)</f>
        <v>2938.6529147897909</v>
      </c>
      <c r="M31" s="55">
        <f>VLOOKUP($C31,'Bilaga 2a-24'!$B$5:$N$314,13,FALSE)</f>
        <v>2980.0781527777795</v>
      </c>
      <c r="N31" s="44"/>
      <c r="P31">
        <f t="shared" si="0"/>
        <v>25</v>
      </c>
    </row>
    <row r="32" spans="2:16" ht="13.5" thickBot="1" x14ac:dyDescent="0.25">
      <c r="B32" s="44"/>
      <c r="C32" s="57" t="s">
        <v>34</v>
      </c>
      <c r="D32" s="58">
        <f>VLOOKUP($C32,'Bilaga 2a-24'!$B$5:$N$314,2,FALSE)</f>
        <v>160.20450450450457</v>
      </c>
      <c r="E32" s="58">
        <f>VLOOKUP($C32,'Bilaga 2a-24'!$B$5:$N$314,3,FALSE)</f>
        <v>189.30555979410846</v>
      </c>
      <c r="F32" s="58">
        <f>VLOOKUP($C32,'Bilaga 2a-24'!$B$5:$N$314,4,FALSE)</f>
        <v>718.47222222222251</v>
      </c>
      <c r="G32" s="58">
        <f>VLOOKUP($C32,'Bilaga 2a-24'!$B$5:$N$314,5,FALSE)</f>
        <v>1001.0000000000006</v>
      </c>
      <c r="H32" s="58">
        <f>VLOOKUP($C32,'Bilaga 2a-24'!$B$5:$N$314,6,FALSE)</f>
        <v>950.69201388888939</v>
      </c>
      <c r="I32" s="58">
        <f>VLOOKUP($C32,'Bilaga 2a-24'!$B$5:$N$314,7,FALSE)</f>
        <v>739.94409722222269</v>
      </c>
      <c r="J32" s="58">
        <f>VLOOKUP($C32,'Bilaga 2a-24'!$B$5:$N$314,8,FALSE)</f>
        <v>1145.7981111111114</v>
      </c>
      <c r="K32" s="58">
        <f>VLOOKUP($C32,'Bilaga 2a-24'!$B$5:$N$314,9,FALSE)</f>
        <v>1434.5046666666676</v>
      </c>
      <c r="L32" s="58">
        <f>VLOOKUP($C32,'Bilaga 2a-24'!$B$5:$N$314,12,FALSE)</f>
        <v>2975.1668517267276</v>
      </c>
      <c r="M32" s="58">
        <f>VLOOKUP($C32,'Bilaga 2a-24'!$B$5:$N$314,13,FALSE)</f>
        <v>3364.7543236829988</v>
      </c>
      <c r="N32" s="44"/>
      <c r="P32">
        <f t="shared" si="0"/>
        <v>26</v>
      </c>
    </row>
    <row r="33" spans="1:16" ht="18.75" customHeight="1" thickTop="1" x14ac:dyDescent="0.2">
      <c r="B33" s="44"/>
      <c r="C33" s="59" t="s">
        <v>605</v>
      </c>
      <c r="D33" s="60">
        <f>SUM(D7:D32)/COUNTIF(D7:D32,"&gt;0")</f>
        <v>118.4003809104032</v>
      </c>
      <c r="E33" s="60">
        <f t="shared" ref="E33:M33" si="1">SUM(E7:E32)/COUNTIF(E7:E32,"&gt;0")</f>
        <v>127.34504345461856</v>
      </c>
      <c r="F33" s="60">
        <f t="shared" si="1"/>
        <v>423.44430341880366</v>
      </c>
      <c r="G33" s="60">
        <f t="shared" si="1"/>
        <v>521.86845106837632</v>
      </c>
      <c r="H33" s="60">
        <f t="shared" si="1"/>
        <v>925.87739494714924</v>
      </c>
      <c r="I33" s="60">
        <f t="shared" si="1"/>
        <v>692.23891829229797</v>
      </c>
      <c r="J33" s="60">
        <f t="shared" si="1"/>
        <v>1089.9583632478639</v>
      </c>
      <c r="K33" s="60">
        <f t="shared" si="1"/>
        <v>1218.1214850427355</v>
      </c>
      <c r="L33" s="60">
        <f t="shared" si="1"/>
        <v>2557.6804425242194</v>
      </c>
      <c r="M33" s="60">
        <f t="shared" si="1"/>
        <v>2559.5738978580284</v>
      </c>
      <c r="N33" s="44"/>
      <c r="P33" s="19">
        <f>+M33/L33-1</f>
        <v>7.4030176027006789E-4</v>
      </c>
    </row>
    <row r="34" spans="1:16" ht="18.75" customHeight="1" x14ac:dyDescent="0.2">
      <c r="B34" s="44"/>
      <c r="C34" s="61" t="s">
        <v>606</v>
      </c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44"/>
    </row>
    <row r="35" spans="1:16" x14ac:dyDescent="0.2">
      <c r="B35" s="44"/>
      <c r="C35" s="59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44"/>
    </row>
    <row r="36" spans="1:16" x14ac:dyDescent="0.2">
      <c r="B36" s="44"/>
      <c r="C36" s="59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44"/>
    </row>
    <row r="37" spans="1:16" ht="15.75" x14ac:dyDescent="0.25">
      <c r="B37" s="44"/>
      <c r="C37" s="45" t="str">
        <f>CONCATENATE("Kostnad fördelad per nyttighet i kr/månad och lägenhet inkl moms i ",A40)</f>
        <v>Kostnad fördelad per nyttighet i kr/månad och lägenhet inkl moms i Uppsala län</v>
      </c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4"/>
    </row>
    <row r="38" spans="1:16" x14ac:dyDescent="0.2">
      <c r="B38" s="44"/>
      <c r="C38" s="44"/>
      <c r="D38" s="46" t="s">
        <v>1</v>
      </c>
      <c r="E38" s="46"/>
      <c r="F38" s="46" t="s">
        <v>2</v>
      </c>
      <c r="G38" s="46"/>
      <c r="H38" s="46" t="s">
        <v>3</v>
      </c>
      <c r="I38" s="46"/>
      <c r="J38" s="46" t="s">
        <v>4</v>
      </c>
      <c r="K38" s="46"/>
      <c r="L38" s="46" t="s">
        <v>601</v>
      </c>
      <c r="M38" s="46"/>
      <c r="N38" s="44"/>
      <c r="O38" s="47" t="s">
        <v>602</v>
      </c>
    </row>
    <row r="39" spans="1:16" ht="13.5" thickBot="1" x14ac:dyDescent="0.25">
      <c r="A39" t="s">
        <v>7</v>
      </c>
      <c r="B39" s="44"/>
      <c r="C39" s="48" t="s">
        <v>8</v>
      </c>
      <c r="D39" s="49">
        <v>2023</v>
      </c>
      <c r="E39" s="49">
        <v>2024</v>
      </c>
      <c r="F39" s="49">
        <v>2023</v>
      </c>
      <c r="G39" s="49">
        <v>2024</v>
      </c>
      <c r="H39" s="49">
        <v>2023</v>
      </c>
      <c r="I39" s="49">
        <v>2024</v>
      </c>
      <c r="J39" s="49">
        <v>2023</v>
      </c>
      <c r="K39" s="49">
        <v>2024</v>
      </c>
      <c r="L39" s="49">
        <v>2023</v>
      </c>
      <c r="M39" s="49">
        <v>2024</v>
      </c>
      <c r="N39" s="44"/>
      <c r="O39" s="47">
        <v>2024</v>
      </c>
      <c r="P39" t="s">
        <v>603</v>
      </c>
    </row>
    <row r="40" spans="1:16" ht="18.75" customHeight="1" x14ac:dyDescent="0.2">
      <c r="A40" s="14" t="s">
        <v>38</v>
      </c>
      <c r="B40" s="62"/>
      <c r="C40" s="51" t="s">
        <v>607</v>
      </c>
      <c r="D40" s="52">
        <f>VLOOKUP($C40,'Bilaga 2a-24'!$B$5:$N$314,2,FALSE)</f>
        <v>138.21296296296305</v>
      </c>
      <c r="E40" s="52">
        <f>VLOOKUP($C40,'Bilaga 2a-24'!$B$5:$N$314,3,FALSE)</f>
        <v>130.61111238267674</v>
      </c>
      <c r="F40" s="52">
        <f>VLOOKUP($C40,'Bilaga 2a-24'!$B$5:$N$314,4,FALSE)</f>
        <v>482.93888888888915</v>
      </c>
      <c r="G40" s="52">
        <f>VLOOKUP($C40,'Bilaga 2a-24'!$B$5:$N$314,5,FALSE)</f>
        <v>482.93888888888915</v>
      </c>
      <c r="H40" s="52">
        <f>VLOOKUP($C40,'Bilaga 2a-24'!$B$5:$N$314,6,FALSE)</f>
        <v>929.64895833333401</v>
      </c>
      <c r="I40" s="52">
        <f>VLOOKUP($C40,'Bilaga 2a-24'!$B$5:$N$314,7,FALSE)</f>
        <v>716.29131944444487</v>
      </c>
      <c r="J40" s="52">
        <f>VLOOKUP($C40,'Bilaga 2a-24'!$B$5:$N$314,8,FALSE)</f>
        <v>867.09027777777817</v>
      </c>
      <c r="K40" s="52">
        <f>VLOOKUP($C40,'Bilaga 2a-24'!$B$5:$N$314,9,FALSE)</f>
        <v>905.5277777777784</v>
      </c>
      <c r="L40" s="52">
        <f>VLOOKUP($C40,'Bilaga 2a-24'!$B$5:$N$314,12,FALSE)</f>
        <v>2417.8910879629643</v>
      </c>
      <c r="M40" s="52">
        <f>VLOOKUP($C40,'Bilaga 2a-24'!$B$5:$N$314,13,FALSE)</f>
        <v>2235.3690984937889</v>
      </c>
      <c r="N40" s="44"/>
      <c r="O40" s="36">
        <f>+M47-M40</f>
        <v>698.09905174085816</v>
      </c>
      <c r="P40">
        <f>RANK(M40,$M$40:$M$47,1)</f>
        <v>1</v>
      </c>
    </row>
    <row r="41" spans="1:16" x14ac:dyDescent="0.2">
      <c r="B41" s="44"/>
      <c r="C41" s="54" t="s">
        <v>44</v>
      </c>
      <c r="D41" s="55">
        <f>VLOOKUP($C41,'Bilaga 2a-24'!$B$5:$N$314,2,FALSE)</f>
        <v>83.251666666666708</v>
      </c>
      <c r="E41" s="55">
        <f>VLOOKUP($C41,'Bilaga 2a-24'!$B$5:$N$314,3,FALSE)</f>
        <v>81.5444469451906</v>
      </c>
      <c r="F41" s="55">
        <f>VLOOKUP($C41,'Bilaga 2a-24'!$B$5:$N$314,4,FALSE)</f>
        <v>337.92500000000018</v>
      </c>
      <c r="G41" s="55">
        <f>VLOOKUP($C41,'Bilaga 2a-24'!$B$5:$N$314,5,FALSE)</f>
        <v>432.53888888888906</v>
      </c>
      <c r="H41" s="55">
        <f>VLOOKUP($C41,'Bilaga 2a-24'!$B$5:$N$314,6,FALSE)</f>
        <v>929.64895833333401</v>
      </c>
      <c r="I41" s="55">
        <f>VLOOKUP($C41,'Bilaga 2a-24'!$B$5:$N$314,7,FALSE)</f>
        <v>716.29131944444487</v>
      </c>
      <c r="J41" s="55">
        <f>VLOOKUP($C41,'Bilaga 2a-24'!$B$5:$N$314,8,FALSE)</f>
        <v>1040.2914444444448</v>
      </c>
      <c r="K41" s="55">
        <f>VLOOKUP($C41,'Bilaga 2a-24'!$B$5:$N$314,9,FALSE)</f>
        <v>1216.5004444444451</v>
      </c>
      <c r="L41" s="55">
        <f>VLOOKUP($C41,'Bilaga 2a-24'!$B$5:$N$314,12,FALSE)</f>
        <v>2391.1170694444459</v>
      </c>
      <c r="M41" s="55">
        <f>VLOOKUP($C41,'Bilaga 2a-24'!$B$5:$N$314,13,FALSE)</f>
        <v>2446.8750997229695</v>
      </c>
      <c r="N41" s="44"/>
      <c r="P41">
        <f t="shared" ref="P41:P47" si="2">RANK(M41,$M$40:$M$47,1)</f>
        <v>2</v>
      </c>
    </row>
    <row r="42" spans="1:16" x14ac:dyDescent="0.2">
      <c r="B42" s="44"/>
      <c r="C42" s="54" t="s">
        <v>41</v>
      </c>
      <c r="D42" s="55">
        <f>VLOOKUP($C42,'Bilaga 2a-24'!$B$5:$N$314,2,FALSE)</f>
        <v>144.63770226537224</v>
      </c>
      <c r="E42" s="55">
        <f>VLOOKUP($C42,'Bilaga 2a-24'!$B$5:$N$314,3,FALSE)</f>
        <v>153.35000356038398</v>
      </c>
      <c r="F42" s="55">
        <f>VLOOKUP($C42,'Bilaga 2a-24'!$B$5:$N$314,4,FALSE)</f>
        <v>465.73333333333352</v>
      </c>
      <c r="G42" s="55">
        <f>VLOOKUP($C42,'Bilaga 2a-24'!$B$5:$N$314,5,FALSE)</f>
        <v>608.57777777777812</v>
      </c>
      <c r="H42" s="55">
        <f>VLOOKUP($C42,'Bilaga 2a-24'!$B$5:$N$314,6,FALSE)</f>
        <v>929.64895833333401</v>
      </c>
      <c r="I42" s="55">
        <f>VLOOKUP($C42,'Bilaga 2a-24'!$B$5:$N$314,7,FALSE)</f>
        <v>716.29131944444487</v>
      </c>
      <c r="J42" s="55">
        <f>VLOOKUP($C42,'Bilaga 2a-24'!$B$5:$N$314,8,FALSE)</f>
        <v>1035.1018888888896</v>
      </c>
      <c r="K42" s="55">
        <f>VLOOKUP($C42,'Bilaga 2a-24'!$B$5:$N$314,9,FALSE)</f>
        <v>1211.3859444444452</v>
      </c>
      <c r="L42" s="55">
        <f>VLOOKUP($C42,'Bilaga 2a-24'!$B$5:$N$314,12,FALSE)</f>
        <v>2575.1218828209289</v>
      </c>
      <c r="M42" s="55">
        <f>VLOOKUP($C42,'Bilaga 2a-24'!$B$5:$N$314,13,FALSE)</f>
        <v>2689.6050452270524</v>
      </c>
      <c r="N42" s="44"/>
      <c r="P42">
        <f t="shared" si="2"/>
        <v>3</v>
      </c>
    </row>
    <row r="43" spans="1:16" x14ac:dyDescent="0.2">
      <c r="B43" s="44"/>
      <c r="C43" s="54" t="s">
        <v>42</v>
      </c>
      <c r="D43" s="55">
        <f>VLOOKUP($C43,'Bilaga 2a-24'!$B$5:$N$314,2,FALSE)</f>
        <v>117.6003775620281</v>
      </c>
      <c r="E43" s="55">
        <f>VLOOKUP($C43,'Bilaga 2a-24'!$B$5:$N$314,3,FALSE)</f>
        <v>119.26110585530616</v>
      </c>
      <c r="F43" s="55">
        <f>VLOOKUP($C43,'Bilaga 2a-24'!$B$5:$N$314,4,FALSE)</f>
        <v>387.10555555555578</v>
      </c>
      <c r="G43" s="55">
        <f>VLOOKUP($C43,'Bilaga 2a-24'!$B$5:$N$314,5,FALSE)</f>
        <v>595.5500000000003</v>
      </c>
      <c r="H43" s="55">
        <f>VLOOKUP($C43,'Bilaga 2a-24'!$B$5:$N$314,6,FALSE)</f>
        <v>927.58315972222283</v>
      </c>
      <c r="I43" s="55">
        <f>VLOOKUP($C43,'Bilaga 2a-24'!$B$5:$N$314,7,FALSE)</f>
        <v>724.63767361111138</v>
      </c>
      <c r="J43" s="55">
        <f>VLOOKUP($C43,'Bilaga 2a-24'!$B$5:$N$314,8,FALSE)</f>
        <v>1002.7422222222227</v>
      </c>
      <c r="K43" s="55">
        <f>VLOOKUP($C43,'Bilaga 2a-24'!$B$5:$N$314,9,FALSE)</f>
        <v>1261.3836666666673</v>
      </c>
      <c r="L43" s="55">
        <f>VLOOKUP($C43,'Bilaga 2a-24'!$B$5:$N$314,12,FALSE)</f>
        <v>2435.0313150620295</v>
      </c>
      <c r="M43" s="55">
        <f>VLOOKUP($C43,'Bilaga 2a-24'!$B$5:$N$314,13,FALSE)</f>
        <v>2700.8324461330853</v>
      </c>
      <c r="N43" s="44"/>
      <c r="P43">
        <f t="shared" si="2"/>
        <v>4</v>
      </c>
    </row>
    <row r="44" spans="1:16" x14ac:dyDescent="0.2">
      <c r="B44" s="44"/>
      <c r="C44" s="54" t="s">
        <v>43</v>
      </c>
      <c r="D44" s="55">
        <f>VLOOKUP($C44,'Bilaga 2a-24'!$B$5:$N$314,2,FALSE)</f>
        <v>111.19814814814822</v>
      </c>
      <c r="E44" s="55">
        <f>VLOOKUP($C44,'Bilaga 2a-24'!$B$5:$N$314,3,FALSE)</f>
        <v>121.5055555555556</v>
      </c>
      <c r="F44" s="55">
        <f>VLOOKUP($C44,'Bilaga 2a-24'!$B$5:$N$314,4,FALSE)</f>
        <v>574.36111111111143</v>
      </c>
      <c r="G44" s="55">
        <f>VLOOKUP($C44,'Bilaga 2a-24'!$B$5:$N$314,5,FALSE)</f>
        <v>650.97222222222251</v>
      </c>
      <c r="H44" s="55">
        <f>VLOOKUP($C44,'Bilaga 2a-24'!$B$5:$N$314,6,FALSE)</f>
        <v>929.64895833333401</v>
      </c>
      <c r="I44" s="55">
        <f>VLOOKUP($C44,'Bilaga 2a-24'!$B$5:$N$314,7,FALSE)</f>
        <v>716.29131944444487</v>
      </c>
      <c r="J44" s="55">
        <f>VLOOKUP($C44,'Bilaga 2a-24'!$B$5:$N$314,8,FALSE)</f>
        <v>1086.7937222222229</v>
      </c>
      <c r="K44" s="55">
        <f>VLOOKUP($C44,'Bilaga 2a-24'!$B$5:$N$314,9,FALSE)</f>
        <v>1281.873833333334</v>
      </c>
      <c r="L44" s="55">
        <f>VLOOKUP($C44,'Bilaga 2a-24'!$B$5:$N$314,12,FALSE)</f>
        <v>2702.0019398148165</v>
      </c>
      <c r="M44" s="55">
        <f>VLOOKUP($C44,'Bilaga 2a-24'!$B$5:$N$314,13,FALSE)</f>
        <v>2770.6429305555571</v>
      </c>
      <c r="N44" s="44"/>
      <c r="P44">
        <f t="shared" si="2"/>
        <v>5</v>
      </c>
    </row>
    <row r="45" spans="1:16" x14ac:dyDescent="0.2">
      <c r="B45" s="44"/>
      <c r="C45" s="54" t="s">
        <v>45</v>
      </c>
      <c r="D45" s="55">
        <f>VLOOKUP($C45,'Bilaga 2a-24'!$B$5:$N$314,2,FALSE)</f>
        <v>117.6003775620281</v>
      </c>
      <c r="E45" s="55">
        <f>VLOOKUP($C45,'Bilaga 2a-24'!$B$5:$N$314,3,FALSE)</f>
        <v>119.26110585530616</v>
      </c>
      <c r="F45" s="55">
        <f>VLOOKUP($C45,'Bilaga 2a-24'!$B$5:$N$314,4,FALSE)</f>
        <v>489.13888888888914</v>
      </c>
      <c r="G45" s="55">
        <f>VLOOKUP($C45,'Bilaga 2a-24'!$B$5:$N$314,5,FALSE)</f>
        <v>523.40555555555579</v>
      </c>
      <c r="H45" s="55">
        <f>VLOOKUP($C45,'Bilaga 2a-24'!$B$5:$N$314,6,FALSE)</f>
        <v>950.69201388888939</v>
      </c>
      <c r="I45" s="55">
        <f>VLOOKUP($C45,'Bilaga 2a-24'!$B$5:$N$314,7,FALSE)</f>
        <v>739.94409722222269</v>
      </c>
      <c r="J45" s="55">
        <f>VLOOKUP($C45,'Bilaga 2a-24'!$B$5:$N$314,8,FALSE)</f>
        <v>1138.4212222222227</v>
      </c>
      <c r="K45" s="55">
        <f>VLOOKUP($C45,'Bilaga 2a-24'!$B$5:$N$314,9,FALSE)</f>
        <v>1456.9784444444451</v>
      </c>
      <c r="L45" s="55">
        <f>VLOOKUP($C45,'Bilaga 2a-24'!$B$5:$N$314,12,FALSE)</f>
        <v>2695.8525025620297</v>
      </c>
      <c r="M45" s="55">
        <f>VLOOKUP($C45,'Bilaga 2a-24'!$B$5:$N$314,13,FALSE)</f>
        <v>2839.5892030775299</v>
      </c>
      <c r="N45" s="44"/>
      <c r="P45">
        <f t="shared" si="2"/>
        <v>6</v>
      </c>
    </row>
    <row r="46" spans="1:16" x14ac:dyDescent="0.2">
      <c r="B46" s="44"/>
      <c r="C46" s="54" t="s">
        <v>39</v>
      </c>
      <c r="D46" s="55">
        <f>VLOOKUP($C46,'Bilaga 2a-24'!$B$5:$N$314,2,FALSE)</f>
        <v>162.97837837837844</v>
      </c>
      <c r="E46" s="55">
        <f>VLOOKUP($C46,'Bilaga 2a-24'!$B$5:$N$314,3,FALSE)</f>
        <v>162.97778023613841</v>
      </c>
      <c r="F46" s="55">
        <f>VLOOKUP($C46,'Bilaga 2a-24'!$B$5:$N$314,4,FALSE)</f>
        <v>504.45000000000027</v>
      </c>
      <c r="G46" s="55">
        <f>VLOOKUP($C46,'Bilaga 2a-24'!$B$5:$N$314,5,FALSE)</f>
        <v>780.53333333333376</v>
      </c>
      <c r="H46" s="55">
        <f>VLOOKUP($C46,'Bilaga 2a-24'!$B$5:$N$314,6,FALSE)</f>
        <v>950.69201388888939</v>
      </c>
      <c r="I46" s="55">
        <f>VLOOKUP($C46,'Bilaga 2a-24'!$B$5:$N$314,7,FALSE)</f>
        <v>739.94409722222269</v>
      </c>
      <c r="J46" s="55">
        <f>VLOOKUP($C46,'Bilaga 2a-24'!$B$5:$N$314,8,FALSE)</f>
        <v>1157.4638888888896</v>
      </c>
      <c r="K46" s="55">
        <f>VLOOKUP($C46,'Bilaga 2a-24'!$B$5:$N$314,9,FALSE)</f>
        <v>1192.1502777777782</v>
      </c>
      <c r="L46" s="55">
        <f>VLOOKUP($C46,'Bilaga 2a-24'!$B$5:$N$314,12,FALSE)</f>
        <v>2775.5842811561574</v>
      </c>
      <c r="M46" s="55">
        <f>VLOOKUP($C46,'Bilaga 2a-24'!$B$5:$N$314,13,FALSE)</f>
        <v>2875.6054885694734</v>
      </c>
      <c r="N46" s="44"/>
      <c r="P46">
        <f t="shared" si="2"/>
        <v>7</v>
      </c>
    </row>
    <row r="47" spans="1:16" ht="13.5" thickBot="1" x14ac:dyDescent="0.25">
      <c r="B47" s="44"/>
      <c r="C47" s="57" t="s">
        <v>46</v>
      </c>
      <c r="D47" s="58">
        <f>VLOOKUP($C47,'Bilaga 2a-24'!$B$5:$N$314,2,FALSE)</f>
        <v>86.190740740740793</v>
      </c>
      <c r="E47" s="58">
        <f>VLOOKUP($C47,'Bilaga 2a-24'!$B$5:$N$314,3,FALSE)</f>
        <v>100.58333079020171</v>
      </c>
      <c r="F47" s="58">
        <f>VLOOKUP($C47,'Bilaga 2a-24'!$B$5:$N$314,4,FALSE)</f>
        <v>657.00000000000034</v>
      </c>
      <c r="G47" s="58">
        <f>VLOOKUP($C47,'Bilaga 2a-24'!$B$5:$N$314,5,FALSE)</f>
        <v>703.07222222222254</v>
      </c>
      <c r="H47" s="58">
        <f>VLOOKUP($C47,'Bilaga 2a-24'!$B$5:$N$314,6,FALSE)</f>
        <v>929.64895833333401</v>
      </c>
      <c r="I47" s="58">
        <f>VLOOKUP($C47,'Bilaga 2a-24'!$B$5:$N$314,7,FALSE)</f>
        <v>716.29131944444487</v>
      </c>
      <c r="J47" s="58">
        <f>VLOOKUP($C47,'Bilaga 2a-24'!$B$5:$N$314,8,FALSE)</f>
        <v>1082.2475000000006</v>
      </c>
      <c r="K47" s="58">
        <f>VLOOKUP($C47,'Bilaga 2a-24'!$B$5:$N$314,9,FALSE)</f>
        <v>1413.5212777777786</v>
      </c>
      <c r="L47" s="58">
        <f>VLOOKUP($C47,'Bilaga 2a-24'!$B$5:$N$314,12,FALSE)</f>
        <v>2755.0871990740757</v>
      </c>
      <c r="M47" s="58">
        <f>VLOOKUP($C47,'Bilaga 2a-24'!$B$5:$N$314,13,FALSE)</f>
        <v>2933.4681502346471</v>
      </c>
      <c r="N47" s="44"/>
      <c r="P47">
        <f t="shared" si="2"/>
        <v>8</v>
      </c>
    </row>
    <row r="48" spans="1:16" ht="18.75" customHeight="1" thickTop="1" x14ac:dyDescent="0.2">
      <c r="B48" s="44"/>
      <c r="C48" s="59" t="s">
        <v>605</v>
      </c>
      <c r="D48" s="60">
        <f>SUM(D40:D47)/COUNTIF(D40:D47,"&gt;0")</f>
        <v>120.20879428579072</v>
      </c>
      <c r="E48" s="60">
        <f t="shared" ref="E48:M48" si="3">SUM(E40:E47)/COUNTIF(E40:E47,"&gt;0")</f>
        <v>123.63680514759491</v>
      </c>
      <c r="F48" s="60">
        <f t="shared" si="3"/>
        <v>487.33159722222251</v>
      </c>
      <c r="G48" s="60">
        <f t="shared" si="3"/>
        <v>597.1986111111114</v>
      </c>
      <c r="H48" s="60">
        <f t="shared" si="3"/>
        <v>934.65149739583387</v>
      </c>
      <c r="I48" s="60">
        <f t="shared" si="3"/>
        <v>723.24780815972258</v>
      </c>
      <c r="J48" s="60">
        <f t="shared" si="3"/>
        <v>1051.269020833334</v>
      </c>
      <c r="K48" s="60">
        <f t="shared" si="3"/>
        <v>1242.4152083333338</v>
      </c>
      <c r="L48" s="60">
        <f t="shared" si="3"/>
        <v>2593.4609097371808</v>
      </c>
      <c r="M48" s="60">
        <f t="shared" si="3"/>
        <v>2686.4984327517627</v>
      </c>
      <c r="N48" s="44"/>
      <c r="P48" s="19">
        <f>+M48/L48-1</f>
        <v>3.5873886768553742E-2</v>
      </c>
    </row>
    <row r="49" spans="1:16" ht="18.75" customHeight="1" x14ac:dyDescent="0.2">
      <c r="B49" s="44"/>
      <c r="C49" s="61" t="s">
        <v>606</v>
      </c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44"/>
    </row>
    <row r="50" spans="1:16" x14ac:dyDescent="0.2">
      <c r="B50" s="44"/>
      <c r="C50" s="61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44"/>
    </row>
    <row r="51" spans="1:16" x14ac:dyDescent="0.2">
      <c r="B51" s="44"/>
      <c r="C51" s="61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44"/>
    </row>
    <row r="52" spans="1:16" ht="15.75" x14ac:dyDescent="0.25">
      <c r="B52" s="44"/>
      <c r="C52" s="45" t="str">
        <f>CONCATENATE("Kostnad fördelad per nyttighet i kr/månad och lägenhet inkl moms i ",A55)</f>
        <v>Kostnad fördelad per nyttighet i kr/månad och lägenhet inkl moms i Södermanlands län</v>
      </c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4"/>
    </row>
    <row r="53" spans="1:16" x14ac:dyDescent="0.2">
      <c r="B53" s="44"/>
      <c r="C53" s="44"/>
      <c r="D53" s="46" t="s">
        <v>1</v>
      </c>
      <c r="E53" s="46"/>
      <c r="F53" s="46" t="s">
        <v>2</v>
      </c>
      <c r="G53" s="46"/>
      <c r="H53" s="46" t="s">
        <v>3</v>
      </c>
      <c r="I53" s="46"/>
      <c r="J53" s="46" t="s">
        <v>4</v>
      </c>
      <c r="K53" s="46"/>
      <c r="L53" s="46" t="s">
        <v>601</v>
      </c>
      <c r="M53" s="46"/>
      <c r="N53" s="44"/>
      <c r="O53" s="47" t="s">
        <v>602</v>
      </c>
    </row>
    <row r="54" spans="1:16" ht="13.5" thickBot="1" x14ac:dyDescent="0.25">
      <c r="A54" t="s">
        <v>7</v>
      </c>
      <c r="B54" s="44"/>
      <c r="C54" s="48" t="s">
        <v>8</v>
      </c>
      <c r="D54" s="49">
        <v>2023</v>
      </c>
      <c r="E54" s="49">
        <v>2024</v>
      </c>
      <c r="F54" s="49">
        <v>2023</v>
      </c>
      <c r="G54" s="49">
        <v>2024</v>
      </c>
      <c r="H54" s="49">
        <v>2023</v>
      </c>
      <c r="I54" s="49">
        <v>2024</v>
      </c>
      <c r="J54" s="49">
        <v>2023</v>
      </c>
      <c r="K54" s="49">
        <v>2024</v>
      </c>
      <c r="L54" s="49">
        <v>2023</v>
      </c>
      <c r="M54" s="49">
        <v>2024</v>
      </c>
      <c r="N54" s="44"/>
      <c r="O54" s="47">
        <v>2024</v>
      </c>
      <c r="P54" t="s">
        <v>603</v>
      </c>
    </row>
    <row r="55" spans="1:16" ht="18.75" customHeight="1" x14ac:dyDescent="0.2">
      <c r="A55" s="14" t="s">
        <v>47</v>
      </c>
      <c r="B55" s="62"/>
      <c r="C55" s="51" t="s">
        <v>51</v>
      </c>
      <c r="D55" s="52">
        <f>VLOOKUP($C55,'Bilaga 2a-24'!$B$5:$N$314,2,FALSE)</f>
        <v>120.85694444444449</v>
      </c>
      <c r="E55" s="52">
        <f>VLOOKUP($C55,'Bilaga 2a-24'!$B$5:$N$314,3,FALSE)</f>
        <v>133.02505281236452</v>
      </c>
      <c r="F55" s="52">
        <f>VLOOKUP($C55,'Bilaga 2a-24'!$B$5:$N$314,4,FALSE)</f>
        <v>415.41666666666691</v>
      </c>
      <c r="G55" s="52">
        <f>VLOOKUP($C55,'Bilaga 2a-24'!$B$5:$N$314,5,FALSE)</f>
        <v>465.41111111111132</v>
      </c>
      <c r="H55" s="52">
        <f>VLOOKUP($C55,'Bilaga 2a-24'!$B$5:$N$314,6,FALSE)</f>
        <v>849.28263888888944</v>
      </c>
      <c r="I55" s="52">
        <f>VLOOKUP($C55,'Bilaga 2a-24'!$B$5:$N$314,7,FALSE)</f>
        <v>629.25659722222247</v>
      </c>
      <c r="J55" s="52">
        <f>VLOOKUP($C55,'Bilaga 2a-24'!$B$5:$N$314,8,FALSE)</f>
        <v>742.55677777777817</v>
      </c>
      <c r="K55" s="52">
        <f>VLOOKUP($C55,'Bilaga 2a-24'!$B$5:$N$314,9,FALSE)</f>
        <v>801.93644444444487</v>
      </c>
      <c r="L55" s="52">
        <f>VLOOKUP($C55,'Bilaga 2a-24'!$B$5:$N$314,12,FALSE)</f>
        <v>2128.1130277777793</v>
      </c>
      <c r="M55" s="52">
        <f>VLOOKUP($C55,'Bilaga 2a-24'!$B$5:$N$314,13,FALSE)</f>
        <v>2029.6292055901433</v>
      </c>
      <c r="N55" s="44"/>
      <c r="O55" s="36">
        <f>+M63-M55</f>
        <v>1087.1885075751413</v>
      </c>
      <c r="P55">
        <f>RANK(M55,$M$55:$M$63,1)</f>
        <v>1</v>
      </c>
    </row>
    <row r="56" spans="1:16" x14ac:dyDescent="0.2">
      <c r="B56" s="44"/>
      <c r="C56" s="54" t="s">
        <v>54</v>
      </c>
      <c r="D56" s="55">
        <f>VLOOKUP($C56,'Bilaga 2a-24'!$B$5:$N$314,2,FALSE)</f>
        <v>112.53297491039433</v>
      </c>
      <c r="E56" s="55">
        <f>VLOOKUP($C56,'Bilaga 2a-24'!$B$5:$N$314,3,FALSE)</f>
        <v>115.01555972629116</v>
      </c>
      <c r="F56" s="55">
        <f>VLOOKUP($C56,'Bilaga 2a-24'!$B$5:$N$314,4,FALSE)</f>
        <v>347.30000000000018</v>
      </c>
      <c r="G56" s="55">
        <f>VLOOKUP($C56,'Bilaga 2a-24'!$B$5:$N$314,5,FALSE)</f>
        <v>347.30000000000018</v>
      </c>
      <c r="H56" s="55">
        <f>VLOOKUP($C56,'Bilaga 2a-24'!$B$5:$N$314,6,FALSE)</f>
        <v>902.63940972222292</v>
      </c>
      <c r="I56" s="55">
        <f>VLOOKUP($C56,'Bilaga 2a-24'!$B$5:$N$314,7,FALSE)</f>
        <v>659.76180555555595</v>
      </c>
      <c r="J56" s="55">
        <f>VLOOKUP($C56,'Bilaga 2a-24'!$B$5:$N$314,8,FALSE)</f>
        <v>870.38711111111161</v>
      </c>
      <c r="K56" s="55">
        <f>VLOOKUP($C56,'Bilaga 2a-24'!$B$5:$N$314,9,FALSE)</f>
        <v>984.8575555555559</v>
      </c>
      <c r="L56" s="55">
        <f>VLOOKUP($C56,'Bilaga 2a-24'!$B$5:$N$314,12,FALSE)</f>
        <v>2232.859495743729</v>
      </c>
      <c r="M56" s="55">
        <f>VLOOKUP($C56,'Bilaga 2a-24'!$B$5:$N$314,13,FALSE)</f>
        <v>2106.9349208374033</v>
      </c>
      <c r="N56" s="44"/>
      <c r="P56">
        <f t="shared" ref="P56:P63" si="4">RANK(M56,$M$55:$M$63,1)</f>
        <v>2</v>
      </c>
    </row>
    <row r="57" spans="1:16" x14ac:dyDescent="0.2">
      <c r="B57" s="44"/>
      <c r="C57" s="54" t="s">
        <v>53</v>
      </c>
      <c r="D57" s="55">
        <f>VLOOKUP($C57,'Bilaga 2a-24'!$B$5:$N$314,2,FALSE)</f>
        <v>121.74915824915833</v>
      </c>
      <c r="E57" s="55">
        <f>VLOOKUP($C57,'Bilaga 2a-24'!$B$5:$N$314,3,FALSE)</f>
        <v>121.10555436876116</v>
      </c>
      <c r="F57" s="55">
        <f>VLOOKUP($C57,'Bilaga 2a-24'!$B$5:$N$314,4,FALSE)</f>
        <v>483.44444444444463</v>
      </c>
      <c r="G57" s="55">
        <f>VLOOKUP($C57,'Bilaga 2a-24'!$B$5:$N$314,5,FALSE)</f>
        <v>555.28888888888912</v>
      </c>
      <c r="H57" s="55">
        <f>VLOOKUP($C57,'Bilaga 2a-24'!$B$5:$N$314,6,FALSE)</f>
        <v>948.55729166666708</v>
      </c>
      <c r="I57" s="55">
        <f>VLOOKUP($C57,'Bilaga 2a-24'!$B$5:$N$314,7,FALSE)</f>
        <v>717.5440972222226</v>
      </c>
      <c r="J57" s="55">
        <f>VLOOKUP($C57,'Bilaga 2a-24'!$B$5:$N$314,8,FALSE)</f>
        <v>998.04588888888941</v>
      </c>
      <c r="K57" s="55">
        <f>VLOOKUP($C57,'Bilaga 2a-24'!$B$5:$N$314,9,FALSE)</f>
        <v>1101.0650000000007</v>
      </c>
      <c r="L57" s="55">
        <f>VLOOKUP($C57,'Bilaga 2a-24'!$B$5:$N$314,12,FALSE)</f>
        <v>2551.7967832491599</v>
      </c>
      <c r="M57" s="55">
        <f>VLOOKUP($C57,'Bilaga 2a-24'!$B$5:$N$314,13,FALSE)</f>
        <v>2495.0035404798737</v>
      </c>
      <c r="N57" s="44"/>
      <c r="P57">
        <f t="shared" si="4"/>
        <v>3</v>
      </c>
    </row>
    <row r="58" spans="1:16" x14ac:dyDescent="0.2">
      <c r="B58" s="44"/>
      <c r="C58" s="54" t="s">
        <v>55</v>
      </c>
      <c r="D58" s="55">
        <f>VLOOKUP($C58,'Bilaga 2a-24'!$B$5:$N$314,2,FALSE)</f>
        <v>104.86287425149705</v>
      </c>
      <c r="E58" s="55">
        <f>VLOOKUP($C58,'Bilaga 2a-24'!$B$5:$N$314,3,FALSE)</f>
        <v>113.94400066799618</v>
      </c>
      <c r="F58" s="55">
        <f>VLOOKUP($C58,'Bilaga 2a-24'!$B$5:$N$314,4,FALSE)</f>
        <v>506.83333333333366</v>
      </c>
      <c r="G58" s="55">
        <f>VLOOKUP($C58,'Bilaga 2a-24'!$B$5:$N$314,5,FALSE)</f>
        <v>618.35000000000025</v>
      </c>
      <c r="H58" s="55">
        <f>VLOOKUP($C58,'Bilaga 2a-24'!$B$5:$N$314,6,FALSE)</f>
        <v>895.44930555555629</v>
      </c>
      <c r="I58" s="55">
        <f>VLOOKUP($C58,'Bilaga 2a-24'!$B$5:$N$314,7,FALSE)</f>
        <v>679.73055555555595</v>
      </c>
      <c r="J58" s="55">
        <f>VLOOKUP($C58,'Bilaga 2a-24'!$B$5:$N$314,8,FALSE)</f>
        <v>1027.9501666666672</v>
      </c>
      <c r="K58" s="55">
        <f>VLOOKUP($C58,'Bilaga 2a-24'!$B$5:$N$314,9,FALSE)</f>
        <v>1222.5263333333339</v>
      </c>
      <c r="L58" s="55">
        <f>VLOOKUP($C58,'Bilaga 2a-24'!$B$5:$N$314,12,FALSE)</f>
        <v>2535.0956798070538</v>
      </c>
      <c r="M58" s="55">
        <f>VLOOKUP($C58,'Bilaga 2a-24'!$B$5:$N$314,13,FALSE)</f>
        <v>2634.550889556886</v>
      </c>
      <c r="N58" s="44"/>
      <c r="P58">
        <f t="shared" si="4"/>
        <v>4</v>
      </c>
    </row>
    <row r="59" spans="1:16" x14ac:dyDescent="0.2">
      <c r="B59" s="44"/>
      <c r="C59" s="54" t="s">
        <v>50</v>
      </c>
      <c r="D59" s="55">
        <f>VLOOKUP($C59,'Bilaga 2a-24'!$B$5:$N$314,2,FALSE)</f>
        <v>80.66215277777782</v>
      </c>
      <c r="E59" s="55">
        <f>VLOOKUP($C59,'Bilaga 2a-24'!$B$5:$N$314,3,FALSE)</f>
        <v>92.81110763549782</v>
      </c>
      <c r="F59" s="55">
        <f>VLOOKUP($C59,'Bilaga 2a-24'!$B$5:$N$314,4,FALSE)</f>
        <v>549.35555555555584</v>
      </c>
      <c r="G59" s="55">
        <f>VLOOKUP($C59,'Bilaga 2a-24'!$B$5:$N$314,5,FALSE)</f>
        <v>637.25000000000034</v>
      </c>
      <c r="H59" s="55">
        <f>VLOOKUP($C59,'Bilaga 2a-24'!$B$5:$N$314,6,FALSE)</f>
        <v>929.64895833333401</v>
      </c>
      <c r="I59" s="55">
        <f>VLOOKUP($C59,'Bilaga 2a-24'!$B$5:$N$314,7,FALSE)</f>
        <v>716.29131944444487</v>
      </c>
      <c r="J59" s="55">
        <f>VLOOKUP($C59,'Bilaga 2a-24'!$B$5:$N$314,8,FALSE)</f>
        <v>1032.1640000000004</v>
      </c>
      <c r="K59" s="55">
        <f>VLOOKUP($C59,'Bilaga 2a-24'!$B$5:$N$314,9,FALSE)</f>
        <v>1207.8261666666672</v>
      </c>
      <c r="L59" s="55">
        <f>VLOOKUP($C59,'Bilaga 2a-24'!$B$5:$N$314,12,FALSE)</f>
        <v>2591.8306666666681</v>
      </c>
      <c r="M59" s="55">
        <f>VLOOKUP($C59,'Bilaga 2a-24'!$B$5:$N$314,13,FALSE)</f>
        <v>2654.1785937466097</v>
      </c>
      <c r="N59" s="44"/>
      <c r="P59">
        <f t="shared" si="4"/>
        <v>5</v>
      </c>
    </row>
    <row r="60" spans="1:16" x14ac:dyDescent="0.2">
      <c r="B60" s="44"/>
      <c r="C60" s="54" t="s">
        <v>56</v>
      </c>
      <c r="D60" s="55">
        <f>VLOOKUP($C60,'Bilaga 2a-24'!$B$5:$N$314,2,FALSE)</f>
        <v>172.17192192192201</v>
      </c>
      <c r="E60" s="55">
        <f>VLOOKUP($C60,'Bilaga 2a-24'!$B$5:$N$314,3,FALSE)</f>
        <v>189.71665700276674</v>
      </c>
      <c r="F60" s="55">
        <f>VLOOKUP($C60,'Bilaga 2a-24'!$B$5:$N$314,4,FALSE)</f>
        <v>585.81111111111136</v>
      </c>
      <c r="G60" s="55">
        <f>VLOOKUP($C60,'Bilaga 2a-24'!$B$5:$N$314,5,FALSE)</f>
        <v>842.28333333333376</v>
      </c>
      <c r="H60" s="55">
        <f>VLOOKUP($C60,'Bilaga 2a-24'!$B$5:$N$314,6,FALSE)</f>
        <v>929.64895833333401</v>
      </c>
      <c r="I60" s="55">
        <f>VLOOKUP($C60,'Bilaga 2a-24'!$B$5:$N$314,7,FALSE)</f>
        <v>716.29131944444487</v>
      </c>
      <c r="J60" s="55">
        <f>VLOOKUP($C60,'Bilaga 2a-24'!$B$5:$N$314,8,FALSE)</f>
        <v>1087.1582777777783</v>
      </c>
      <c r="K60" s="55">
        <f>VLOOKUP($C60,'Bilaga 2a-24'!$B$5:$N$314,9,FALSE)</f>
        <v>1314.1906111111118</v>
      </c>
      <c r="L60" s="55">
        <f>VLOOKUP($C60,'Bilaga 2a-24'!$B$5:$N$314,12,FALSE)</f>
        <v>2774.7902691441454</v>
      </c>
      <c r="M60" s="55">
        <f>VLOOKUP($C60,'Bilaga 2a-24'!$B$5:$N$314,13,FALSE)</f>
        <v>3062.4819208916574</v>
      </c>
      <c r="N60" s="44"/>
      <c r="P60">
        <f t="shared" si="4"/>
        <v>6</v>
      </c>
    </row>
    <row r="61" spans="1:16" x14ac:dyDescent="0.2">
      <c r="B61" s="44"/>
      <c r="C61" s="54" t="s">
        <v>48</v>
      </c>
      <c r="D61" s="55">
        <f>VLOOKUP($C61,'Bilaga 2a-24'!$B$5:$N$314,2,FALSE)</f>
        <v>142.69191919191928</v>
      </c>
      <c r="E61" s="55">
        <f>VLOOKUP($C61,'Bilaga 2a-24'!$B$5:$N$314,3,FALSE)</f>
        <v>157.97222222222229</v>
      </c>
      <c r="F61" s="55">
        <f>VLOOKUP($C61,'Bilaga 2a-24'!$B$5:$N$314,4,FALSE)</f>
        <v>681.33333333333371</v>
      </c>
      <c r="G61" s="55">
        <f>VLOOKUP($C61,'Bilaga 2a-24'!$B$5:$N$314,5,FALSE)</f>
        <v>681.33333333333371</v>
      </c>
      <c r="H61" s="55">
        <f>VLOOKUP($C61,'Bilaga 2a-24'!$B$5:$N$314,6,FALSE)</f>
        <v>929.64895833333401</v>
      </c>
      <c r="I61" s="55">
        <f>VLOOKUP($C61,'Bilaga 2a-24'!$B$5:$N$314,7,FALSE)</f>
        <v>716.29131944444487</v>
      </c>
      <c r="J61" s="55">
        <f>VLOOKUP($C61,'Bilaga 2a-24'!$B$5:$N$314,8,FALSE)</f>
        <v>1201.7252222222228</v>
      </c>
      <c r="K61" s="55">
        <f>VLOOKUP($C61,'Bilaga 2a-24'!$B$5:$N$314,9,FALSE)</f>
        <v>1513.3237222222231</v>
      </c>
      <c r="L61" s="55">
        <f>VLOOKUP($C61,'Bilaga 2a-24'!$B$5:$N$314,12,FALSE)</f>
        <v>2955.3994330808096</v>
      </c>
      <c r="M61" s="55">
        <f>VLOOKUP($C61,'Bilaga 2a-24'!$B$5:$N$314,13,FALSE)</f>
        <v>3068.9205972222244</v>
      </c>
      <c r="N61" s="44"/>
      <c r="P61">
        <f t="shared" si="4"/>
        <v>7</v>
      </c>
    </row>
    <row r="62" spans="1:16" x14ac:dyDescent="0.2">
      <c r="B62" s="44"/>
      <c r="C62" s="54" t="s">
        <v>49</v>
      </c>
      <c r="D62" s="55">
        <f>VLOOKUP($C62,'Bilaga 2a-24'!$B$5:$N$314,2,FALSE)</f>
        <v>140.5075075075076</v>
      </c>
      <c r="E62" s="55">
        <f>VLOOKUP($C62,'Bilaga 2a-24'!$B$5:$N$314,3,FALSE)</f>
        <v>109.79444715711838</v>
      </c>
      <c r="F62" s="55">
        <f>VLOOKUP($C62,'Bilaga 2a-24'!$B$5:$N$314,4,FALSE)</f>
        <v>544.61111111111143</v>
      </c>
      <c r="G62" s="55">
        <f>VLOOKUP($C62,'Bilaga 2a-24'!$B$5:$N$314,5,FALSE)</f>
        <v>800.21111111111156</v>
      </c>
      <c r="H62" s="55">
        <f>VLOOKUP($C62,'Bilaga 2a-24'!$B$5:$N$314,6,FALSE)</f>
        <v>929.64895833333401</v>
      </c>
      <c r="I62" s="55">
        <f>VLOOKUP($C62,'Bilaga 2a-24'!$B$5:$N$314,7,FALSE)</f>
        <v>716.29131944444487</v>
      </c>
      <c r="J62" s="55">
        <f>VLOOKUP($C62,'Bilaga 2a-24'!$B$5:$N$314,8,FALSE)</f>
        <v>1187.1430000000007</v>
      </c>
      <c r="K62" s="55">
        <f>VLOOKUP($C62,'Bilaga 2a-24'!$B$5:$N$314,9,FALSE)</f>
        <v>1463.808500000001</v>
      </c>
      <c r="L62" s="55">
        <f>VLOOKUP($C62,'Bilaga 2a-24'!$B$5:$N$314,12,FALSE)</f>
        <v>2801.9105769519538</v>
      </c>
      <c r="M62" s="55">
        <f>VLOOKUP($C62,'Bilaga 2a-24'!$B$5:$N$314,13,FALSE)</f>
        <v>3090.1053777126758</v>
      </c>
      <c r="N62" s="44"/>
      <c r="P62">
        <f t="shared" si="4"/>
        <v>8</v>
      </c>
    </row>
    <row r="63" spans="1:16" ht="13.5" thickBot="1" x14ac:dyDescent="0.25">
      <c r="B63" s="44"/>
      <c r="C63" s="57" t="s">
        <v>52</v>
      </c>
      <c r="D63" s="58">
        <f>VLOOKUP($C63,'Bilaga 2a-24'!$B$5:$N$314,2,FALSE)</f>
        <v>122.64309764309769</v>
      </c>
      <c r="E63" s="58">
        <f>VLOOKUP($C63,'Bilaga 2a-24'!$B$5:$N$314,3,FALSE)</f>
        <v>127.01667149861674</v>
      </c>
      <c r="F63" s="58">
        <f>VLOOKUP($C63,'Bilaga 2a-24'!$B$5:$N$314,4,FALSE)</f>
        <v>683.70000000000039</v>
      </c>
      <c r="G63" s="58">
        <f>VLOOKUP($C63,'Bilaga 2a-24'!$B$5:$N$314,5,FALSE)</f>
        <v>783.38888888888926</v>
      </c>
      <c r="H63" s="58">
        <f>VLOOKUP($C63,'Bilaga 2a-24'!$B$5:$N$314,6,FALSE)</f>
        <v>929.64895833333401</v>
      </c>
      <c r="I63" s="58">
        <f>VLOOKUP($C63,'Bilaga 2a-24'!$B$5:$N$314,7,FALSE)</f>
        <v>716.29131944444487</v>
      </c>
      <c r="J63" s="58">
        <f>VLOOKUP($C63,'Bilaga 2a-24'!$B$5:$N$314,8,FALSE)</f>
        <v>1182.4466666666672</v>
      </c>
      <c r="K63" s="58">
        <f>VLOOKUP($C63,'Bilaga 2a-24'!$B$5:$N$314,9,FALSE)</f>
        <v>1490.1208333333341</v>
      </c>
      <c r="L63" s="58">
        <f>VLOOKUP($C63,'Bilaga 2a-24'!$B$5:$N$314,12,FALSE)</f>
        <v>2918.438722643099</v>
      </c>
      <c r="M63" s="58">
        <f>VLOOKUP($C63,'Bilaga 2a-24'!$B$5:$N$314,13,FALSE)</f>
        <v>3116.8177131652847</v>
      </c>
      <c r="N63" s="44"/>
      <c r="P63">
        <f t="shared" si="4"/>
        <v>9</v>
      </c>
    </row>
    <row r="64" spans="1:16" ht="18.75" customHeight="1" thickTop="1" x14ac:dyDescent="0.2">
      <c r="B64" s="44"/>
      <c r="C64" s="59" t="s">
        <v>605</v>
      </c>
      <c r="D64" s="60">
        <f>SUM(D55:D63)/COUNTIF(D55:D63,"&gt;0")</f>
        <v>124.29761676641319</v>
      </c>
      <c r="E64" s="60">
        <f t="shared" ref="E64:L64" si="5">SUM(E55:E63)/COUNTIF(E55:E63,"&gt;0")</f>
        <v>128.93347478795943</v>
      </c>
      <c r="F64" s="60">
        <f t="shared" si="5"/>
        <v>533.08950617283983</v>
      </c>
      <c r="G64" s="60">
        <f t="shared" si="5"/>
        <v>636.75740740740775</v>
      </c>
      <c r="H64" s="60">
        <f t="shared" si="5"/>
        <v>916.01927083333385</v>
      </c>
      <c r="I64" s="60">
        <f t="shared" si="5"/>
        <v>696.41662808642002</v>
      </c>
      <c r="J64" s="60">
        <f t="shared" si="5"/>
        <v>1036.6196790123463</v>
      </c>
      <c r="K64" s="60">
        <f t="shared" si="5"/>
        <v>1233.2950185185193</v>
      </c>
      <c r="L64" s="60">
        <f t="shared" si="5"/>
        <v>2610.0260727849331</v>
      </c>
      <c r="M64" s="60">
        <f>SUM(M55:M63)/COUNTIF(M55:M63,"&gt;0")</f>
        <v>2695.4025288003068</v>
      </c>
      <c r="N64" s="44"/>
      <c r="P64" s="19">
        <f>+M64/L64-1</f>
        <v>3.2710959061139189E-2</v>
      </c>
    </row>
    <row r="65" spans="1:16" x14ac:dyDescent="0.2">
      <c r="B65" s="44"/>
      <c r="C65" s="59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44"/>
    </row>
    <row r="66" spans="1:16" x14ac:dyDescent="0.2">
      <c r="B66" s="44"/>
      <c r="C66" s="59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44"/>
    </row>
    <row r="67" spans="1:16" ht="15.75" x14ac:dyDescent="0.25">
      <c r="B67" s="44"/>
      <c r="C67" s="45" t="str">
        <f>CONCATENATE("Kostnad fördelad per nyttighet i kr/månad och lägenhet inkl moms i ",A70)</f>
        <v>Kostnad fördelad per nyttighet i kr/månad och lägenhet inkl moms i Östergötlands län</v>
      </c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4"/>
    </row>
    <row r="68" spans="1:16" x14ac:dyDescent="0.2">
      <c r="B68" s="44"/>
      <c r="C68" s="44"/>
      <c r="D68" s="46" t="s">
        <v>1</v>
      </c>
      <c r="E68" s="46"/>
      <c r="F68" s="46" t="s">
        <v>2</v>
      </c>
      <c r="G68" s="46"/>
      <c r="H68" s="46" t="s">
        <v>3</v>
      </c>
      <c r="I68" s="46"/>
      <c r="J68" s="46" t="s">
        <v>4</v>
      </c>
      <c r="K68" s="46"/>
      <c r="L68" s="46" t="s">
        <v>601</v>
      </c>
      <c r="M68" s="46"/>
      <c r="N68" s="44"/>
      <c r="O68" s="47" t="s">
        <v>602</v>
      </c>
    </row>
    <row r="69" spans="1:16" ht="13.5" thickBot="1" x14ac:dyDescent="0.25">
      <c r="A69" t="s">
        <v>7</v>
      </c>
      <c r="B69" s="44"/>
      <c r="C69" s="48" t="s">
        <v>8</v>
      </c>
      <c r="D69" s="49">
        <v>2023</v>
      </c>
      <c r="E69" s="49">
        <v>2024</v>
      </c>
      <c r="F69" s="49">
        <v>2023</v>
      </c>
      <c r="G69" s="49">
        <v>2024</v>
      </c>
      <c r="H69" s="49">
        <v>2023</v>
      </c>
      <c r="I69" s="49">
        <v>2024</v>
      </c>
      <c r="J69" s="49">
        <v>2023</v>
      </c>
      <c r="K69" s="49">
        <v>2024</v>
      </c>
      <c r="L69" s="49">
        <v>2023</v>
      </c>
      <c r="M69" s="49">
        <v>2024</v>
      </c>
      <c r="N69" s="44"/>
      <c r="O69" s="47">
        <v>2024</v>
      </c>
      <c r="P69" t="s">
        <v>603</v>
      </c>
    </row>
    <row r="70" spans="1:16" ht="18.75" customHeight="1" x14ac:dyDescent="0.2">
      <c r="A70" s="14" t="s">
        <v>57</v>
      </c>
      <c r="B70" s="62"/>
      <c r="C70" s="51" t="s">
        <v>65</v>
      </c>
      <c r="D70" s="52">
        <f>VLOOKUP($C70,'Bilaga 2a-24'!$B$5:$N$314,2,FALSE)</f>
        <v>111.24099326599332</v>
      </c>
      <c r="E70" s="52">
        <f>VLOOKUP($C70,'Bilaga 2a-24'!$B$5:$N$314,3,FALSE)</f>
        <v>121.97777777777783</v>
      </c>
      <c r="F70" s="52">
        <f>VLOOKUP($C70,'Bilaga 2a-24'!$B$5:$N$314,4,FALSE)</f>
        <v>273.22222222222234</v>
      </c>
      <c r="G70" s="52">
        <f>VLOOKUP($C70,'Bilaga 2a-24'!$B$5:$N$314,5,FALSE)</f>
        <v>311.44444444444463</v>
      </c>
      <c r="H70" s="52">
        <f>VLOOKUP($C70,'Bilaga 2a-24'!$B$5:$N$314,6,FALSE)</f>
        <v>888.23784722222263</v>
      </c>
      <c r="I70" s="52">
        <f>VLOOKUP($C70,'Bilaga 2a-24'!$B$5:$N$314,7,FALSE)</f>
        <v>651.23576388888921</v>
      </c>
      <c r="J70" s="52">
        <f>VLOOKUP($C70,'Bilaga 2a-24'!$B$5:$N$314,8,FALSE)</f>
        <v>918.93733333333375</v>
      </c>
      <c r="K70" s="52">
        <f>VLOOKUP($C70,'Bilaga 2a-24'!$B$5:$N$314,9,FALSE)</f>
        <v>1012.5745000000005</v>
      </c>
      <c r="L70" s="52">
        <f>VLOOKUP($C70,'Bilaga 2a-24'!$B$5:$N$314,12,FALSE)</f>
        <v>2191.638396043772</v>
      </c>
      <c r="M70" s="52">
        <f>VLOOKUP($C70,'Bilaga 2a-24'!$B$5:$N$314,13,FALSE)</f>
        <v>2097.2324861111124</v>
      </c>
      <c r="N70" s="44"/>
      <c r="O70" s="36">
        <f>+M82-M70</f>
        <v>912.68722222222186</v>
      </c>
      <c r="P70">
        <f>RANK(M70,$M$70:$M$82,1)</f>
        <v>1</v>
      </c>
    </row>
    <row r="71" spans="1:16" x14ac:dyDescent="0.2">
      <c r="B71" s="44"/>
      <c r="C71" s="54" t="s">
        <v>70</v>
      </c>
      <c r="D71" s="55">
        <f>VLOOKUP($C71,'Bilaga 2a-24'!$B$5:$N$314,2,FALSE)</f>
        <v>154.5345345345346</v>
      </c>
      <c r="E71" s="55">
        <f>VLOOKUP($C71,'Bilaga 2a-24'!$B$5:$N$314,3,FALSE)</f>
        <v>205.50000000000011</v>
      </c>
      <c r="F71" s="55">
        <f>VLOOKUP($C71,'Bilaga 2a-24'!$B$5:$N$314,4,FALSE)</f>
        <v>319.66111111111127</v>
      </c>
      <c r="G71" s="55">
        <f>VLOOKUP($C71,'Bilaga 2a-24'!$B$5:$N$314,5,FALSE)</f>
        <v>319.66111111111127</v>
      </c>
      <c r="H71" s="55">
        <f>VLOOKUP($C71,'Bilaga 2a-24'!$B$5:$N$314,6,FALSE)</f>
        <v>899.22881944444498</v>
      </c>
      <c r="I71" s="55">
        <f>VLOOKUP($C71,'Bilaga 2a-24'!$B$5:$N$314,7,FALSE)</f>
        <v>663.67187500000034</v>
      </c>
      <c r="J71" s="55">
        <f>VLOOKUP($C71,'Bilaga 2a-24'!$B$5:$N$314,8,FALSE)</f>
        <v>952.0368333333339</v>
      </c>
      <c r="K71" s="55">
        <f>VLOOKUP($C71,'Bilaga 2a-24'!$B$5:$N$314,9,FALSE)</f>
        <v>1042.9076666666672</v>
      </c>
      <c r="L71" s="55">
        <f>VLOOKUP($C71,'Bilaga 2a-24'!$B$5:$N$314,12,FALSE)</f>
        <v>2325.461298423425</v>
      </c>
      <c r="M71" s="55">
        <f>VLOOKUP($C71,'Bilaga 2a-24'!$B$5:$N$314,13,FALSE)</f>
        <v>2231.7406527777789</v>
      </c>
      <c r="N71" s="44"/>
      <c r="P71">
        <f t="shared" ref="P71:P82" si="6">RANK(M71,$M$70:$M$82,1)</f>
        <v>2</v>
      </c>
    </row>
    <row r="72" spans="1:16" x14ac:dyDescent="0.2">
      <c r="B72" s="44"/>
      <c r="C72" s="54" t="s">
        <v>68</v>
      </c>
      <c r="D72" s="55">
        <f>VLOOKUP($C72,'Bilaga 2a-24'!$B$5:$N$314,2,FALSE)</f>
        <v>122.17342342342347</v>
      </c>
      <c r="E72" s="55">
        <f>VLOOKUP($C72,'Bilaga 2a-24'!$B$5:$N$314,3,FALSE)</f>
        <v>136.43333333333339</v>
      </c>
      <c r="F72" s="55">
        <f>VLOOKUP($C72,'Bilaga 2a-24'!$B$5:$N$314,4,FALSE)</f>
        <v>244.67777777777792</v>
      </c>
      <c r="G72" s="55">
        <f>VLOOKUP($C72,'Bilaga 2a-24'!$B$5:$N$314,5,FALSE)</f>
        <v>269.06666666666678</v>
      </c>
      <c r="H72" s="55">
        <f>VLOOKUP($C72,'Bilaga 2a-24'!$B$5:$N$314,6,FALSE)</f>
        <v>929.64895833333401</v>
      </c>
      <c r="I72" s="55">
        <f>VLOOKUP($C72,'Bilaga 2a-24'!$B$5:$N$314,7,FALSE)</f>
        <v>716.29131944444487</v>
      </c>
      <c r="J72" s="55">
        <f>VLOOKUP($C72,'Bilaga 2a-24'!$B$5:$N$314,8,FALSE)</f>
        <v>1033.6436666666671</v>
      </c>
      <c r="K72" s="55">
        <f>VLOOKUP($C72,'Bilaga 2a-24'!$B$5:$N$314,9,FALSE)</f>
        <v>1207.8905000000007</v>
      </c>
      <c r="L72" s="55">
        <f>VLOOKUP($C72,'Bilaga 2a-24'!$B$5:$N$314,12,FALSE)</f>
        <v>2330.1438262012025</v>
      </c>
      <c r="M72" s="55">
        <f>VLOOKUP($C72,'Bilaga 2a-24'!$B$5:$N$314,13,FALSE)</f>
        <v>2329.6818194444459</v>
      </c>
      <c r="N72" s="44"/>
      <c r="P72">
        <f t="shared" si="6"/>
        <v>3</v>
      </c>
    </row>
    <row r="73" spans="1:16" x14ac:dyDescent="0.2">
      <c r="B73" s="44"/>
      <c r="C73" s="54" t="s">
        <v>60</v>
      </c>
      <c r="D73" s="55">
        <f>VLOOKUP($C73,'Bilaga 2a-24'!$B$5:$N$314,2,FALSE)</f>
        <v>79.159159159159202</v>
      </c>
      <c r="E73" s="55">
        <f>VLOOKUP($C73,'Bilaga 2a-24'!$B$5:$N$314,3,FALSE)</f>
        <v>93.416666666666728</v>
      </c>
      <c r="F73" s="55">
        <f>VLOOKUP($C73,'Bilaga 2a-24'!$B$5:$N$314,4,FALSE)</f>
        <v>402.777777777778</v>
      </c>
      <c r="G73" s="55">
        <f>VLOOKUP($C73,'Bilaga 2a-24'!$B$5:$N$314,5,FALSE)</f>
        <v>415.08333333333354</v>
      </c>
      <c r="H73" s="55">
        <f>VLOOKUP($C73,'Bilaga 2a-24'!$B$5:$N$314,6,FALSE)</f>
        <v>1018.3503472222229</v>
      </c>
      <c r="I73" s="55">
        <f>VLOOKUP($C73,'Bilaga 2a-24'!$B$5:$N$314,7,FALSE)</f>
        <v>805.99409722222254</v>
      </c>
      <c r="J73" s="55">
        <f>VLOOKUP($C73,'Bilaga 2a-24'!$B$5:$N$314,8,FALSE)</f>
        <v>1024.7763888888894</v>
      </c>
      <c r="K73" s="55">
        <f>VLOOKUP($C73,'Bilaga 2a-24'!$B$5:$N$314,9,FALSE)</f>
        <v>1096.4866111111116</v>
      </c>
      <c r="L73" s="55">
        <f>VLOOKUP($C73,'Bilaga 2a-24'!$B$5:$N$314,12,FALSE)</f>
        <v>2525.0636730480496</v>
      </c>
      <c r="M73" s="55">
        <f>VLOOKUP($C73,'Bilaga 2a-24'!$B$5:$N$314,13,FALSE)</f>
        <v>2410.9807083333344</v>
      </c>
      <c r="N73" s="44"/>
      <c r="P73">
        <f t="shared" si="6"/>
        <v>4</v>
      </c>
    </row>
    <row r="74" spans="1:16" x14ac:dyDescent="0.2">
      <c r="B74" s="44"/>
      <c r="C74" s="54" t="s">
        <v>66</v>
      </c>
      <c r="D74" s="55">
        <f>VLOOKUP($C74,'Bilaga 2a-24'!$B$5:$N$314,2,FALSE)</f>
        <v>90.886928881343195</v>
      </c>
      <c r="E74" s="55">
        <f>VLOOKUP($C74,'Bilaga 2a-24'!$B$5:$N$314,3,FALSE)</f>
        <v>80.094443427191706</v>
      </c>
      <c r="F74" s="55">
        <f>VLOOKUP($C74,'Bilaga 2a-24'!$B$5:$N$314,4,FALSE)</f>
        <v>399.72777777777793</v>
      </c>
      <c r="G74" s="55">
        <f>VLOOKUP($C74,'Bilaga 2a-24'!$B$5:$N$314,5,FALSE)</f>
        <v>423.73333333333358</v>
      </c>
      <c r="H74" s="55">
        <f>VLOOKUP($C74,'Bilaga 2a-24'!$B$5:$N$314,6,FALSE)</f>
        <v>1018.3503472222229</v>
      </c>
      <c r="I74" s="55">
        <f>VLOOKUP($C74,'Bilaga 2a-24'!$B$5:$N$314,7,FALSE)</f>
        <v>805.99409722222254</v>
      </c>
      <c r="J74" s="55">
        <f>VLOOKUP($C74,'Bilaga 2a-24'!$B$5:$N$314,8,FALSE)</f>
        <v>1086.5042222222228</v>
      </c>
      <c r="K74" s="55">
        <f>VLOOKUP($C74,'Bilaga 2a-24'!$B$5:$N$314,9,FALSE)</f>
        <v>1119.185555555556</v>
      </c>
      <c r="L74" s="55">
        <f>VLOOKUP($C74,'Bilaga 2a-24'!$B$5:$N$314,12,FALSE)</f>
        <v>2595.4692761035672</v>
      </c>
      <c r="M74" s="55">
        <f>VLOOKUP($C74,'Bilaga 2a-24'!$B$5:$N$314,13,FALSE)</f>
        <v>2429.0074295383042</v>
      </c>
      <c r="N74" s="44"/>
      <c r="P74">
        <f t="shared" si="6"/>
        <v>5</v>
      </c>
    </row>
    <row r="75" spans="1:16" x14ac:dyDescent="0.2">
      <c r="B75" s="44"/>
      <c r="C75" s="54" t="s">
        <v>69</v>
      </c>
      <c r="D75" s="55">
        <f>VLOOKUP($C75,'Bilaga 2a-24'!$B$5:$N$314,2,FALSE)</f>
        <v>122.17342342342347</v>
      </c>
      <c r="E75" s="55">
        <f>VLOOKUP($C75,'Bilaga 2a-24'!$B$5:$N$314,3,FALSE)</f>
        <v>136.43333333333339</v>
      </c>
      <c r="F75" s="55">
        <f>VLOOKUP($C75,'Bilaga 2a-24'!$B$5:$N$314,4,FALSE)</f>
        <v>309.22222222222234</v>
      </c>
      <c r="G75" s="55">
        <f>VLOOKUP($C75,'Bilaga 2a-24'!$B$5:$N$314,5,FALSE)</f>
        <v>363.80000000000018</v>
      </c>
      <c r="H75" s="55">
        <f>VLOOKUP($C75,'Bilaga 2a-24'!$B$5:$N$314,6,FALSE)</f>
        <v>929.64895833333401</v>
      </c>
      <c r="I75" s="55">
        <f>VLOOKUP($C75,'Bilaga 2a-24'!$B$5:$N$314,7,FALSE)</f>
        <v>716.29131944444487</v>
      </c>
      <c r="J75" s="55">
        <f>VLOOKUP($C75,'Bilaga 2a-24'!$B$5:$N$314,8,FALSE)</f>
        <v>1102.0407222222227</v>
      </c>
      <c r="K75" s="55">
        <f>VLOOKUP($C75,'Bilaga 2a-24'!$B$5:$N$314,9,FALSE)</f>
        <v>1216.4253888888895</v>
      </c>
      <c r="L75" s="55">
        <f>VLOOKUP($C75,'Bilaga 2a-24'!$B$5:$N$314,12,FALSE)</f>
        <v>2463.0853262012029</v>
      </c>
      <c r="M75" s="55">
        <f>VLOOKUP($C75,'Bilaga 2a-24'!$B$5:$N$314,13,FALSE)</f>
        <v>2432.9500416666674</v>
      </c>
      <c r="N75" s="44"/>
      <c r="P75">
        <f t="shared" si="6"/>
        <v>6</v>
      </c>
    </row>
    <row r="76" spans="1:16" x14ac:dyDescent="0.2">
      <c r="B76" s="44"/>
      <c r="C76" s="54" t="s">
        <v>62</v>
      </c>
      <c r="D76" s="55">
        <f>VLOOKUP($C76,'Bilaga 2a-24'!$B$5:$N$314,2,FALSE)</f>
        <v>93.981981981982031</v>
      </c>
      <c r="E76" s="55">
        <f>VLOOKUP($C76,'Bilaga 2a-24'!$B$5:$N$314,3,FALSE)</f>
        <v>139.5833333333334</v>
      </c>
      <c r="F76" s="55">
        <f>VLOOKUP($C76,'Bilaga 2a-24'!$B$5:$N$314,4,FALSE)</f>
        <v>447.2444444444447</v>
      </c>
      <c r="G76" s="55">
        <f>VLOOKUP($C76,'Bilaga 2a-24'!$B$5:$N$314,5,FALSE)</f>
        <v>535.22222222222251</v>
      </c>
      <c r="H76" s="55">
        <f>VLOOKUP($C76,'Bilaga 2a-24'!$B$5:$N$314,6,FALSE)</f>
        <v>1018.3503472222229</v>
      </c>
      <c r="I76" s="55">
        <f>VLOOKUP($C76,'Bilaga 2a-24'!$B$5:$N$314,7,FALSE)</f>
        <v>805.99409722222254</v>
      </c>
      <c r="J76" s="55">
        <f>VLOOKUP($C76,'Bilaga 2a-24'!$B$5:$N$314,8,FALSE)</f>
        <v>968.69916666666711</v>
      </c>
      <c r="K76" s="55">
        <f>VLOOKUP($C76,'Bilaga 2a-24'!$B$5:$N$314,9,FALSE)</f>
        <v>1060.2991111111116</v>
      </c>
      <c r="L76" s="55">
        <f>VLOOKUP($C76,'Bilaga 2a-24'!$B$5:$N$314,12,FALSE)</f>
        <v>2528.2759403153168</v>
      </c>
      <c r="M76" s="55">
        <f>VLOOKUP($C76,'Bilaga 2a-24'!$B$5:$N$314,13,FALSE)</f>
        <v>2541.0987638888901</v>
      </c>
      <c r="N76" s="44"/>
      <c r="P76">
        <f t="shared" si="6"/>
        <v>7</v>
      </c>
    </row>
    <row r="77" spans="1:16" x14ac:dyDescent="0.2">
      <c r="B77" s="44"/>
      <c r="C77" s="54" t="s">
        <v>63</v>
      </c>
      <c r="D77" s="55">
        <f>VLOOKUP($C77,'Bilaga 2a-24'!$B$5:$N$314,2,FALSE)</f>
        <v>115.42492492492498</v>
      </c>
      <c r="E77" s="55">
        <f>VLOOKUP($C77,'Bilaga 2a-24'!$B$5:$N$314,3,FALSE)</f>
        <v>137.87500000000006</v>
      </c>
      <c r="F77" s="55">
        <f>VLOOKUP($C77,'Bilaga 2a-24'!$B$5:$N$314,4,FALSE)</f>
        <v>587.61111111111143</v>
      </c>
      <c r="G77" s="55">
        <f>VLOOKUP($C77,'Bilaga 2a-24'!$B$5:$N$314,5,FALSE)</f>
        <v>587.61111111111143</v>
      </c>
      <c r="H77" s="55">
        <f>VLOOKUP($C77,'Bilaga 2a-24'!$B$5:$N$314,6,FALSE)</f>
        <v>929.64895833333401</v>
      </c>
      <c r="I77" s="55">
        <f>VLOOKUP($C77,'Bilaga 2a-24'!$B$5:$N$314,7,FALSE)</f>
        <v>716.29131944444487</v>
      </c>
      <c r="J77" s="55">
        <f>VLOOKUP($C77,'Bilaga 2a-24'!$B$5:$N$314,8,FALSE)</f>
        <v>1042.1785555555559</v>
      </c>
      <c r="K77" s="55">
        <f>VLOOKUP($C77,'Bilaga 2a-24'!$B$5:$N$314,9,FALSE)</f>
        <v>1151.6846111111115</v>
      </c>
      <c r="L77" s="55">
        <f>VLOOKUP($C77,'Bilaga 2a-24'!$B$5:$N$314,12,FALSE)</f>
        <v>2674.8635499249267</v>
      </c>
      <c r="M77" s="55">
        <f>VLOOKUP($C77,'Bilaga 2a-24'!$B$5:$N$314,13,FALSE)</f>
        <v>2593.4620416666676</v>
      </c>
      <c r="N77" s="44"/>
      <c r="P77">
        <f t="shared" si="6"/>
        <v>8</v>
      </c>
    </row>
    <row r="78" spans="1:16" x14ac:dyDescent="0.2">
      <c r="B78" s="44"/>
      <c r="C78" s="54" t="s">
        <v>59</v>
      </c>
      <c r="D78" s="55">
        <f>VLOOKUP($C78,'Bilaga 2a-24'!$B$5:$N$314,2,FALSE)</f>
        <v>76.269360269360305</v>
      </c>
      <c r="E78" s="55">
        <f>VLOOKUP($C78,'Bilaga 2a-24'!$B$5:$N$314,3,FALSE)</f>
        <v>66.688888888888911</v>
      </c>
      <c r="F78" s="55">
        <f>VLOOKUP($C78,'Bilaga 2a-24'!$B$5:$N$314,4,FALSE)</f>
        <v>476.81666666666689</v>
      </c>
      <c r="G78" s="55">
        <f>VLOOKUP($C78,'Bilaga 2a-24'!$B$5:$N$314,5,FALSE)</f>
        <v>488.73333333333358</v>
      </c>
      <c r="H78" s="55">
        <f>VLOOKUP($C78,'Bilaga 2a-24'!$B$5:$N$314,6,FALSE)</f>
        <v>1018.3503472222229</v>
      </c>
      <c r="I78" s="55">
        <f>VLOOKUP($C78,'Bilaga 2a-24'!$B$5:$N$314,7,FALSE)</f>
        <v>805.99409722222254</v>
      </c>
      <c r="J78" s="55">
        <f>VLOOKUP($C78,'Bilaga 2a-24'!$B$5:$N$314,8,FALSE)</f>
        <v>1166.0416666666672</v>
      </c>
      <c r="K78" s="55">
        <f>VLOOKUP($C78,'Bilaga 2a-24'!$B$5:$N$314,9,FALSE)</f>
        <v>1289.5972222222229</v>
      </c>
      <c r="L78" s="55">
        <f>VLOOKUP($C78,'Bilaga 2a-24'!$B$5:$N$314,12,FALSE)</f>
        <v>2737.4780408249171</v>
      </c>
      <c r="M78" s="55">
        <f>VLOOKUP($C78,'Bilaga 2a-24'!$B$5:$N$314,13,FALSE)</f>
        <v>2651.0135416666681</v>
      </c>
      <c r="N78" s="44"/>
      <c r="P78">
        <f t="shared" si="6"/>
        <v>9</v>
      </c>
    </row>
    <row r="79" spans="1:16" x14ac:dyDescent="0.2">
      <c r="B79" s="44"/>
      <c r="C79" s="54" t="s">
        <v>67</v>
      </c>
      <c r="D79" s="55">
        <f>VLOOKUP($C79,'Bilaga 2a-24'!$B$5:$N$314,2,FALSE)</f>
        <v>108.56688003793272</v>
      </c>
      <c r="E79" s="55">
        <f>VLOOKUP($C79,'Bilaga 2a-24'!$B$5:$N$314,3,FALSE)</f>
        <v>115.91555277506507</v>
      </c>
      <c r="F79" s="55">
        <f>VLOOKUP($C79,'Bilaga 2a-24'!$B$5:$N$314,4,FALSE)</f>
        <v>507.3833333333335</v>
      </c>
      <c r="G79" s="55">
        <f>VLOOKUP($C79,'Bilaga 2a-24'!$B$5:$N$314,5,FALSE)</f>
        <v>629.3722222222226</v>
      </c>
      <c r="H79" s="55">
        <f>VLOOKUP($C79,'Bilaga 2a-24'!$B$5:$N$314,6,FALSE)</f>
        <v>1018.3503472222229</v>
      </c>
      <c r="I79" s="55">
        <f>VLOOKUP($C79,'Bilaga 2a-24'!$B$5:$N$314,7,FALSE)</f>
        <v>805.99409722222254</v>
      </c>
      <c r="J79" s="55">
        <f>VLOOKUP($C79,'Bilaga 2a-24'!$B$5:$N$314,8,FALSE)</f>
        <v>1086.5042222222228</v>
      </c>
      <c r="K79" s="55">
        <f>VLOOKUP($C79,'Bilaga 2a-24'!$B$5:$N$314,9,FALSE)</f>
        <v>1119.185555555556</v>
      </c>
      <c r="L79" s="55">
        <f>VLOOKUP($C79,'Bilaga 2a-24'!$B$5:$N$314,12,FALSE)</f>
        <v>2720.8047828157119</v>
      </c>
      <c r="M79" s="55">
        <f>VLOOKUP($C79,'Bilaga 2a-24'!$B$5:$N$314,13,FALSE)</f>
        <v>2670.467427775066</v>
      </c>
      <c r="N79" s="44"/>
      <c r="P79">
        <f t="shared" si="6"/>
        <v>10</v>
      </c>
    </row>
    <row r="80" spans="1:16" x14ac:dyDescent="0.2">
      <c r="B80" s="44"/>
      <c r="C80" s="54" t="s">
        <v>64</v>
      </c>
      <c r="D80" s="55">
        <f>VLOOKUP($C80,'Bilaga 2a-24'!$B$5:$N$314,2,FALSE)</f>
        <v>87.243243243243285</v>
      </c>
      <c r="E80" s="55">
        <f>VLOOKUP($C80,'Bilaga 2a-24'!$B$5:$N$314,3,FALSE)</f>
        <v>94.0555555555556</v>
      </c>
      <c r="F80" s="55">
        <f>VLOOKUP($C80,'Bilaga 2a-24'!$B$5:$N$314,4,FALSE)</f>
        <v>426.1666666666668</v>
      </c>
      <c r="G80" s="55">
        <f>VLOOKUP($C80,'Bilaga 2a-24'!$B$5:$N$314,5,FALSE)</f>
        <v>426.1666666666668</v>
      </c>
      <c r="H80" s="55">
        <f>VLOOKUP($C80,'Bilaga 2a-24'!$B$5:$N$314,6,FALSE)</f>
        <v>1018.3503472222229</v>
      </c>
      <c r="I80" s="55">
        <f>VLOOKUP($C80,'Bilaga 2a-24'!$B$5:$N$314,7,FALSE)</f>
        <v>805.99409722222254</v>
      </c>
      <c r="J80" s="55">
        <f>VLOOKUP($C80,'Bilaga 2a-24'!$B$5:$N$314,8,FALSE)</f>
        <v>1098.3630000000007</v>
      </c>
      <c r="K80" s="55">
        <f>VLOOKUP($C80,'Bilaga 2a-24'!$B$5:$N$314,9,FALSE)</f>
        <v>1480.7388888888897</v>
      </c>
      <c r="L80" s="55">
        <f>VLOOKUP($C80,'Bilaga 2a-24'!$B$5:$N$314,12,FALSE)</f>
        <v>2630.1232571321339</v>
      </c>
      <c r="M80" s="55">
        <f>VLOOKUP($C80,'Bilaga 2a-24'!$B$5:$N$314,13,FALSE)</f>
        <v>2806.9552083333347</v>
      </c>
      <c r="N80" s="44"/>
      <c r="P80">
        <f t="shared" si="6"/>
        <v>11</v>
      </c>
    </row>
    <row r="81" spans="1:16" x14ac:dyDescent="0.2">
      <c r="B81" s="44"/>
      <c r="C81" s="54" t="s">
        <v>58</v>
      </c>
      <c r="D81" s="55">
        <f>VLOOKUP($C81,'Bilaga 2a-24'!$B$5:$N$314,2,FALSE)</f>
        <v>182.5668168168169</v>
      </c>
      <c r="E81" s="55">
        <f>VLOOKUP($C81,'Bilaga 2a-24'!$B$5:$N$314,3,FALSE)</f>
        <v>227.50333333333344</v>
      </c>
      <c r="F81" s="55">
        <f>VLOOKUP($C81,'Bilaga 2a-24'!$B$5:$N$314,4,FALSE)</f>
        <v>560.69444444444468</v>
      </c>
      <c r="G81" s="55">
        <f>VLOOKUP($C81,'Bilaga 2a-24'!$B$5:$N$314,5,FALSE)</f>
        <v>560.69444444444468</v>
      </c>
      <c r="H81" s="55">
        <f>VLOOKUP($C81,'Bilaga 2a-24'!$B$5:$N$314,6,FALSE)</f>
        <v>929.64895833333401</v>
      </c>
      <c r="I81" s="55">
        <f>VLOOKUP($C81,'Bilaga 2a-24'!$B$5:$N$314,7,FALSE)</f>
        <v>716.29131944444487</v>
      </c>
      <c r="J81" s="55">
        <f>VLOOKUP($C81,'Bilaga 2a-24'!$B$5:$N$314,8,FALSE)</f>
        <v>1229.5708333333339</v>
      </c>
      <c r="K81" s="55">
        <f>VLOOKUP($C81,'Bilaga 2a-24'!$B$5:$N$314,9,FALSE)</f>
        <v>1436.2738333333339</v>
      </c>
      <c r="L81" s="55">
        <f>VLOOKUP($C81,'Bilaga 2a-24'!$B$5:$N$314,12,FALSE)</f>
        <v>2902.4810529279293</v>
      </c>
      <c r="M81" s="55">
        <f>VLOOKUP($C81,'Bilaga 2a-24'!$B$5:$N$314,13,FALSE)</f>
        <v>2940.7629305555565</v>
      </c>
      <c r="N81" s="44"/>
      <c r="P81">
        <f t="shared" si="6"/>
        <v>12</v>
      </c>
    </row>
    <row r="82" spans="1:16" ht="13.5" thickBot="1" x14ac:dyDescent="0.25">
      <c r="B82" s="44"/>
      <c r="C82" s="57" t="s">
        <v>61</v>
      </c>
      <c r="D82" s="58">
        <f>VLOOKUP($C82,'Bilaga 2a-24'!$B$5:$N$314,2,FALSE)</f>
        <v>134.85195195195203</v>
      </c>
      <c r="E82" s="58">
        <f>VLOOKUP($C82,'Bilaga 2a-24'!$B$5:$N$314,3,FALSE)</f>
        <v>222.71111111111122</v>
      </c>
      <c r="F82" s="58">
        <f>VLOOKUP($C82,'Bilaga 2a-24'!$B$5:$N$314,4,FALSE)</f>
        <v>465.57222222222248</v>
      </c>
      <c r="G82" s="58">
        <f>VLOOKUP($C82,'Bilaga 2a-24'!$B$5:$N$314,5,FALSE)</f>
        <v>600.61111111111143</v>
      </c>
      <c r="H82" s="58">
        <f>VLOOKUP($C82,'Bilaga 2a-24'!$B$5:$N$314,6,FALSE)</f>
        <v>929.64895833333401</v>
      </c>
      <c r="I82" s="58">
        <f>VLOOKUP($C82,'Bilaga 2a-24'!$B$5:$N$314,7,FALSE)</f>
        <v>716.29131944444487</v>
      </c>
      <c r="J82" s="58">
        <f>VLOOKUP($C82,'Bilaga 2a-24'!$B$5:$N$314,8,FALSE)</f>
        <v>1139.2897222222227</v>
      </c>
      <c r="K82" s="58">
        <f>VLOOKUP($C82,'Bilaga 2a-24'!$B$5:$N$314,9,FALSE)</f>
        <v>1470.3061666666672</v>
      </c>
      <c r="L82" s="58">
        <f>VLOOKUP($C82,'Bilaga 2a-24'!$B$5:$N$314,12,FALSE)</f>
        <v>2669.3628547297312</v>
      </c>
      <c r="M82" s="58">
        <f>VLOOKUP($C82,'Bilaga 2a-24'!$B$5:$N$314,13,FALSE)</f>
        <v>3009.9197083333343</v>
      </c>
      <c r="N82" s="44"/>
      <c r="P82">
        <f t="shared" si="6"/>
        <v>13</v>
      </c>
    </row>
    <row r="83" spans="1:16" ht="18.75" customHeight="1" thickTop="1" x14ac:dyDescent="0.2">
      <c r="B83" s="44"/>
      <c r="C83" s="59" t="s">
        <v>605</v>
      </c>
      <c r="D83" s="60">
        <f>SUM(D70:D82)/COUNTIF(D70:D82,"&gt;0")</f>
        <v>113.77489399339152</v>
      </c>
      <c r="E83" s="60">
        <f t="shared" ref="E83:M83" si="7">SUM(E70:E82)/COUNTIF(E70:E82,"&gt;0")</f>
        <v>136.78371765658392</v>
      </c>
      <c r="F83" s="60">
        <f t="shared" si="7"/>
        <v>416.98290598290617</v>
      </c>
      <c r="G83" s="60">
        <f t="shared" si="7"/>
        <v>456.24615384615402</v>
      </c>
      <c r="H83" s="60">
        <f t="shared" si="7"/>
        <v>965.06258012820581</v>
      </c>
      <c r="I83" s="60">
        <f t="shared" si="7"/>
        <v>748.64067841880376</v>
      </c>
      <c r="J83" s="60">
        <f t="shared" si="7"/>
        <v>1065.2758717948723</v>
      </c>
      <c r="K83" s="60">
        <f>SUM(K70:K82)/COUNTIF(K70:K82,"&gt;0")</f>
        <v>1207.9658162393166</v>
      </c>
      <c r="L83" s="60">
        <f t="shared" si="7"/>
        <v>2561.0962518993761</v>
      </c>
      <c r="M83" s="60">
        <f t="shared" si="7"/>
        <v>2549.636366160858</v>
      </c>
      <c r="N83" s="44"/>
      <c r="P83" s="19">
        <f>+M83/L83-1</f>
        <v>-4.4746017374470703E-3</v>
      </c>
    </row>
    <row r="84" spans="1:16" x14ac:dyDescent="0.2">
      <c r="B84" s="44"/>
      <c r="C84" s="59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44"/>
    </row>
    <row r="85" spans="1:16" x14ac:dyDescent="0.2">
      <c r="B85" s="44"/>
      <c r="C85" s="59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44"/>
    </row>
    <row r="86" spans="1:16" ht="15.75" x14ac:dyDescent="0.25">
      <c r="B86" s="44"/>
      <c r="C86" s="45" t="str">
        <f>CONCATENATE("Kostnad fördelad per nyttighet i kr/månad och lägenhet inkl moms i ",A89)</f>
        <v>Kostnad fördelad per nyttighet i kr/månad och lägenhet inkl moms i Jönköpings län</v>
      </c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4"/>
    </row>
    <row r="87" spans="1:16" x14ac:dyDescent="0.2">
      <c r="B87" s="44"/>
      <c r="C87" s="44"/>
      <c r="D87" s="46" t="s">
        <v>1</v>
      </c>
      <c r="E87" s="46"/>
      <c r="F87" s="46" t="s">
        <v>2</v>
      </c>
      <c r="G87" s="46"/>
      <c r="H87" s="46" t="s">
        <v>3</v>
      </c>
      <c r="I87" s="46"/>
      <c r="J87" s="46" t="s">
        <v>4</v>
      </c>
      <c r="K87" s="46"/>
      <c r="L87" s="46" t="s">
        <v>601</v>
      </c>
      <c r="M87" s="46"/>
      <c r="N87" s="44"/>
      <c r="O87" s="47" t="s">
        <v>602</v>
      </c>
    </row>
    <row r="88" spans="1:16" ht="13.5" thickBot="1" x14ac:dyDescent="0.25">
      <c r="A88" t="s">
        <v>7</v>
      </c>
      <c r="B88" s="44"/>
      <c r="C88" s="48" t="s">
        <v>8</v>
      </c>
      <c r="D88" s="49">
        <v>2023</v>
      </c>
      <c r="E88" s="49">
        <v>2024</v>
      </c>
      <c r="F88" s="49">
        <v>2023</v>
      </c>
      <c r="G88" s="49">
        <v>2024</v>
      </c>
      <c r="H88" s="49">
        <v>2023</v>
      </c>
      <c r="I88" s="49">
        <v>2024</v>
      </c>
      <c r="J88" s="49">
        <v>2023</v>
      </c>
      <c r="K88" s="49">
        <v>2024</v>
      </c>
      <c r="L88" s="49">
        <v>2023</v>
      </c>
      <c r="M88" s="49">
        <v>2024</v>
      </c>
      <c r="N88" s="44"/>
      <c r="O88" s="47">
        <v>2024</v>
      </c>
      <c r="P88" t="s">
        <v>603</v>
      </c>
    </row>
    <row r="89" spans="1:16" ht="18.75" customHeight="1" x14ac:dyDescent="0.2">
      <c r="A89" s="14" t="s">
        <v>71</v>
      </c>
      <c r="B89" s="62"/>
      <c r="C89" s="51" t="s">
        <v>76</v>
      </c>
      <c r="D89" s="52">
        <f>VLOOKUP($C89,'Bilaga 2a-24'!$B$5:$N$314,2,FALSE)</f>
        <v>115.03008857094194</v>
      </c>
      <c r="E89" s="52">
        <f>VLOOKUP($C89,'Bilaga 2a-24'!$B$5:$N$314,3,FALSE)</f>
        <v>117.05555386013451</v>
      </c>
      <c r="F89" s="52">
        <f>VLOOKUP($C89,'Bilaga 2a-24'!$B$5:$N$314,4,FALSE)</f>
        <v>346.4166666666668</v>
      </c>
      <c r="G89" s="52">
        <f>VLOOKUP($C89,'Bilaga 2a-24'!$B$5:$N$314,5,FALSE)</f>
        <v>418.66666666666691</v>
      </c>
      <c r="H89" s="52">
        <f>VLOOKUP($C89,'Bilaga 2a-24'!$B$5:$N$314,6,FALSE)</f>
        <v>863.313194444445</v>
      </c>
      <c r="I89" s="52">
        <f>VLOOKUP($C89,'Bilaga 2a-24'!$B$5:$N$314,7,FALSE)</f>
        <v>624.47638888888912</v>
      </c>
      <c r="J89" s="52">
        <f>VLOOKUP($C89,'Bilaga 2a-24'!$B$5:$N$314,8,FALSE)</f>
        <v>875.05127777777818</v>
      </c>
      <c r="K89" s="52">
        <f>VLOOKUP($C89,'Bilaga 2a-24'!$B$5:$N$314,9,FALSE)</f>
        <v>1006.2912777777783</v>
      </c>
      <c r="L89" s="52">
        <f>VLOOKUP($C89,'Bilaga 2a-24'!$B$5:$N$314,12,FALSE)</f>
        <v>2199.811227459832</v>
      </c>
      <c r="M89" s="52">
        <f>VLOOKUP($C89,'Bilaga 2a-24'!$B$5:$N$314,13,FALSE)</f>
        <v>2166.4898871934688</v>
      </c>
      <c r="N89" s="44"/>
      <c r="O89" s="36">
        <f>+M101-M89</f>
        <v>1028.5889981486007</v>
      </c>
      <c r="P89">
        <f>RANK(M89,$M$89:$M$101,1)</f>
        <v>1</v>
      </c>
    </row>
    <row r="90" spans="1:16" x14ac:dyDescent="0.2">
      <c r="B90" s="44"/>
      <c r="C90" s="54" t="s">
        <v>74</v>
      </c>
      <c r="D90" s="55">
        <f>VLOOKUP($C90,'Bilaga 2a-24'!$B$5:$N$314,2,FALSE)</f>
        <v>105.53476702508966</v>
      </c>
      <c r="E90" s="55">
        <f>VLOOKUP($C90,'Bilaga 2a-24'!$B$5:$N$314,3,FALSE)</f>
        <v>104.35555775960285</v>
      </c>
      <c r="F90" s="55">
        <f>VLOOKUP($C90,'Bilaga 2a-24'!$B$5:$N$314,4,FALSE)</f>
        <v>318.96111111111128</v>
      </c>
      <c r="G90" s="55">
        <f>VLOOKUP($C90,'Bilaga 2a-24'!$B$5:$N$314,5,FALSE)</f>
        <v>376.43333333333345</v>
      </c>
      <c r="H90" s="55">
        <f>VLOOKUP($C90,'Bilaga 2a-24'!$B$5:$N$314,6,FALSE)</f>
        <v>937.83993055555618</v>
      </c>
      <c r="I90" s="55">
        <f>VLOOKUP($C90,'Bilaga 2a-24'!$B$5:$N$314,7,FALSE)</f>
        <v>691.91284722222269</v>
      </c>
      <c r="J90" s="55">
        <f>VLOOKUP($C90,'Bilaga 2a-24'!$B$5:$N$314,8,FALSE)</f>
        <v>938.19444444444491</v>
      </c>
      <c r="K90" s="55">
        <f>VLOOKUP($C90,'Bilaga 2a-24'!$B$5:$N$314,9,FALSE)</f>
        <v>1099.0277777777783</v>
      </c>
      <c r="L90" s="55">
        <f>VLOOKUP($C90,'Bilaga 2a-24'!$B$5:$N$314,12,FALSE)</f>
        <v>2300.5302531362017</v>
      </c>
      <c r="M90" s="55">
        <f>VLOOKUP($C90,'Bilaga 2a-24'!$B$5:$N$314,13,FALSE)</f>
        <v>2271.729516092937</v>
      </c>
      <c r="N90" s="44"/>
      <c r="P90">
        <f t="shared" ref="P90:P101" si="8">RANK(M90,$M$89:$M$101,1)</f>
        <v>2</v>
      </c>
    </row>
    <row r="91" spans="1:16" x14ac:dyDescent="0.2">
      <c r="B91" s="44"/>
      <c r="C91" s="54" t="s">
        <v>80</v>
      </c>
      <c r="D91" s="55">
        <f>VLOOKUP($C91,'Bilaga 2a-24'!$B$5:$N$314,2,FALSE)</f>
        <v>121.38408408408412</v>
      </c>
      <c r="E91" s="55">
        <f>VLOOKUP($C91,'Bilaga 2a-24'!$B$5:$N$314,3,FALSE)</f>
        <v>134.39999686347119</v>
      </c>
      <c r="F91" s="55">
        <f>VLOOKUP($C91,'Bilaga 2a-24'!$B$5:$N$314,4,FALSE)</f>
        <v>451.32222222222248</v>
      </c>
      <c r="G91" s="55">
        <f>VLOOKUP($C91,'Bilaga 2a-24'!$B$5:$N$314,5,FALSE)</f>
        <v>537.07222222222254</v>
      </c>
      <c r="H91" s="55">
        <f>VLOOKUP($C91,'Bilaga 2a-24'!$B$5:$N$314,6,FALSE)</f>
        <v>878.41180555555627</v>
      </c>
      <c r="I91" s="55">
        <f>VLOOKUP($C91,'Bilaga 2a-24'!$B$5:$N$314,7,FALSE)</f>
        <v>642.82500000000039</v>
      </c>
      <c r="J91" s="55">
        <f>VLOOKUP($C91,'Bilaga 2a-24'!$B$5:$N$314,8,FALSE)</f>
        <v>805.63561111111142</v>
      </c>
      <c r="K91" s="55">
        <f>VLOOKUP($C91,'Bilaga 2a-24'!$B$5:$N$314,9,FALSE)</f>
        <v>958.44872222222273</v>
      </c>
      <c r="L91" s="55">
        <f>VLOOKUP($C91,'Bilaga 2a-24'!$B$5:$N$314,12,FALSE)</f>
        <v>2256.7537229729742</v>
      </c>
      <c r="M91" s="55">
        <f>VLOOKUP($C91,'Bilaga 2a-24'!$B$5:$N$314,13,FALSE)</f>
        <v>2272.7459413079168</v>
      </c>
      <c r="N91" s="44"/>
      <c r="P91">
        <f t="shared" si="8"/>
        <v>3</v>
      </c>
    </row>
    <row r="92" spans="1:16" x14ac:dyDescent="0.2">
      <c r="B92" s="44"/>
      <c r="C92" s="54" t="s">
        <v>82</v>
      </c>
      <c r="D92" s="55">
        <f>VLOOKUP($C92,'Bilaga 2a-24'!$B$5:$N$314,2,FALSE)</f>
        <v>127.53093093093099</v>
      </c>
      <c r="E92" s="55">
        <f>VLOOKUP($C92,'Bilaga 2a-24'!$B$5:$N$314,3,FALSE)</f>
        <v>128.52777904934339</v>
      </c>
      <c r="F92" s="55">
        <f>VLOOKUP($C92,'Bilaga 2a-24'!$B$5:$N$314,4,FALSE)</f>
        <v>327.5611111111113</v>
      </c>
      <c r="G92" s="55">
        <f>VLOOKUP($C92,'Bilaga 2a-24'!$B$5:$N$314,5,FALSE)</f>
        <v>426.66666666666691</v>
      </c>
      <c r="H92" s="55">
        <f>VLOOKUP($C92,'Bilaga 2a-24'!$B$5:$N$314,6,FALSE)</f>
        <v>972.83645833333412</v>
      </c>
      <c r="I92" s="55">
        <f>VLOOKUP($C92,'Bilaga 2a-24'!$B$5:$N$314,7,FALSE)</f>
        <v>745.09340277777812</v>
      </c>
      <c r="J92" s="55">
        <f>VLOOKUP($C92,'Bilaga 2a-24'!$B$5:$N$314,8,FALSE)</f>
        <v>908.03283333333377</v>
      </c>
      <c r="K92" s="55">
        <f>VLOOKUP($C92,'Bilaga 2a-24'!$B$5:$N$314,9,FALSE)</f>
        <v>1009.7331111111116</v>
      </c>
      <c r="L92" s="55">
        <f>VLOOKUP($C92,'Bilaga 2a-24'!$B$5:$N$314,12,FALSE)</f>
        <v>2335.9613337087098</v>
      </c>
      <c r="M92" s="55">
        <f>VLOOKUP($C92,'Bilaga 2a-24'!$B$5:$N$314,13,FALSE)</f>
        <v>2310.0209596048999</v>
      </c>
      <c r="N92" s="44"/>
      <c r="P92">
        <f t="shared" si="8"/>
        <v>4</v>
      </c>
    </row>
    <row r="93" spans="1:16" x14ac:dyDescent="0.2">
      <c r="B93" s="44"/>
      <c r="C93" s="54" t="s">
        <v>77</v>
      </c>
      <c r="D93" s="55">
        <f>VLOOKUP($C93,'Bilaga 2a-24'!$B$5:$N$314,2,FALSE)</f>
        <v>107.67522522522529</v>
      </c>
      <c r="E93" s="55">
        <f>VLOOKUP($C93,'Bilaga 2a-24'!$B$5:$N$314,3,FALSE)</f>
        <v>149.80555640326619</v>
      </c>
      <c r="F93" s="55">
        <f>VLOOKUP($C93,'Bilaga 2a-24'!$B$5:$N$314,4,FALSE)</f>
        <v>515.37000000000035</v>
      </c>
      <c r="G93" s="55">
        <f>VLOOKUP($C93,'Bilaga 2a-24'!$B$5:$N$314,5,FALSE)</f>
        <v>592.69750000000033</v>
      </c>
      <c r="H93" s="55">
        <f>VLOOKUP($C93,'Bilaga 2a-24'!$B$5:$N$314,6,FALSE)</f>
        <v>885.16284722222292</v>
      </c>
      <c r="I93" s="55">
        <f>VLOOKUP($C93,'Bilaga 2a-24'!$B$5:$N$314,7,FALSE)</f>
        <v>643.4579861111115</v>
      </c>
      <c r="J93" s="55">
        <f>VLOOKUP($C93,'Bilaga 2a-24'!$B$5:$N$314,8,FALSE)</f>
        <v>841.29772222222266</v>
      </c>
      <c r="K93" s="55">
        <f>VLOOKUP($C93,'Bilaga 2a-24'!$B$5:$N$314,9,FALSE)</f>
        <v>973.76005555555605</v>
      </c>
      <c r="L93" s="55">
        <f>VLOOKUP($C93,'Bilaga 2a-24'!$B$5:$N$314,12,FALSE)</f>
        <v>2349.5057946696711</v>
      </c>
      <c r="M93" s="55">
        <f>VLOOKUP($C93,'Bilaga 2a-24'!$B$5:$N$314,13,FALSE)</f>
        <v>2359.7210980699342</v>
      </c>
      <c r="N93" s="44"/>
      <c r="P93">
        <f t="shared" si="8"/>
        <v>5</v>
      </c>
    </row>
    <row r="94" spans="1:16" x14ac:dyDescent="0.2">
      <c r="B94" s="44"/>
      <c r="C94" s="54" t="s">
        <v>81</v>
      </c>
      <c r="D94" s="55">
        <f>VLOOKUP($C94,'Bilaga 2a-24'!$B$5:$N$314,2,FALSE)</f>
        <v>131.81981981981986</v>
      </c>
      <c r="E94" s="55">
        <f>VLOOKUP($C94,'Bilaga 2a-24'!$B$5:$N$314,3,FALSE)</f>
        <v>129.09239663018118</v>
      </c>
      <c r="F94" s="55">
        <f>VLOOKUP($C94,'Bilaga 2a-24'!$B$5:$N$314,4,FALSE)</f>
        <v>412.84444444444466</v>
      </c>
      <c r="G94" s="55">
        <f>VLOOKUP($C94,'Bilaga 2a-24'!$B$5:$N$314,5,FALSE)</f>
        <v>437.15555555555579</v>
      </c>
      <c r="H94" s="55">
        <f>VLOOKUP($C94,'Bilaga 2a-24'!$B$5:$N$314,6,FALSE)</f>
        <v>889.86076388888944</v>
      </c>
      <c r="I94" s="55">
        <f>VLOOKUP($C94,'Bilaga 2a-24'!$B$5:$N$314,7,FALSE)</f>
        <v>642.73229166666704</v>
      </c>
      <c r="J94" s="55">
        <f>VLOOKUP($C94,'Bilaga 2a-24'!$B$5:$N$314,8,FALSE)</f>
        <v>915.51694444444502</v>
      </c>
      <c r="K94" s="55">
        <f>VLOOKUP($C94,'Bilaga 2a-24'!$B$5:$N$314,9,FALSE)</f>
        <v>1157.8498888888894</v>
      </c>
      <c r="L94" s="55">
        <f>VLOOKUP($C94,'Bilaga 2a-24'!$B$5:$N$314,12,FALSE)</f>
        <v>2350.0419725975994</v>
      </c>
      <c r="M94" s="55">
        <f>VLOOKUP($C94,'Bilaga 2a-24'!$B$5:$N$314,13,FALSE)</f>
        <v>2366.8301327412933</v>
      </c>
      <c r="N94" s="44"/>
      <c r="P94">
        <f t="shared" si="8"/>
        <v>6</v>
      </c>
    </row>
    <row r="95" spans="1:16" x14ac:dyDescent="0.2">
      <c r="B95" s="44"/>
      <c r="C95" s="54" t="s">
        <v>78</v>
      </c>
      <c r="D95" s="55">
        <f>VLOOKUP($C95,'Bilaga 2a-24'!$B$5:$N$314,2,FALSE)</f>
        <v>105.53476702508966</v>
      </c>
      <c r="E95" s="55">
        <f>VLOOKUP($C95,'Bilaga 2a-24'!$B$5:$N$314,3,FALSE)</f>
        <v>104.84444300333672</v>
      </c>
      <c r="F95" s="55">
        <f>VLOOKUP($C95,'Bilaga 2a-24'!$B$5:$N$314,4,FALSE)</f>
        <v>419.16666666666691</v>
      </c>
      <c r="G95" s="55">
        <f>VLOOKUP($C95,'Bilaga 2a-24'!$B$5:$N$314,5,FALSE)</f>
        <v>490.42777777777798</v>
      </c>
      <c r="H95" s="55">
        <f>VLOOKUP($C95,'Bilaga 2a-24'!$B$5:$N$314,6,FALSE)</f>
        <v>1030.6637152777782</v>
      </c>
      <c r="I95" s="55">
        <f>VLOOKUP($C95,'Bilaga 2a-24'!$B$5:$N$314,7,FALSE)</f>
        <v>742.97621527777812</v>
      </c>
      <c r="J95" s="55">
        <f>VLOOKUP($C95,'Bilaga 2a-24'!$B$5:$N$314,8,FALSE)</f>
        <v>897.40711111111148</v>
      </c>
      <c r="K95" s="55">
        <f>VLOOKUP($C95,'Bilaga 2a-24'!$B$5:$N$314,9,FALSE)</f>
        <v>1079.5883888888895</v>
      </c>
      <c r="L95" s="55">
        <f>VLOOKUP($C95,'Bilaga 2a-24'!$B$5:$N$314,12,FALSE)</f>
        <v>2452.7722600806464</v>
      </c>
      <c r="M95" s="55">
        <f>VLOOKUP($C95,'Bilaga 2a-24'!$B$5:$N$314,13,FALSE)</f>
        <v>2417.8368249477821</v>
      </c>
      <c r="N95" s="44"/>
      <c r="P95">
        <f t="shared" si="8"/>
        <v>7</v>
      </c>
    </row>
    <row r="96" spans="1:16" x14ac:dyDescent="0.2">
      <c r="B96" s="44"/>
      <c r="C96" s="54" t="s">
        <v>84</v>
      </c>
      <c r="D96" s="55">
        <f>VLOOKUP($C96,'Bilaga 2a-24'!$B$5:$N$314,2,FALSE)</f>
        <v>115.03008857094194</v>
      </c>
      <c r="E96" s="55">
        <f>VLOOKUP($C96,'Bilaga 2a-24'!$B$5:$N$314,3,FALSE)</f>
        <v>117.05555386013451</v>
      </c>
      <c r="F96" s="55">
        <f>VLOOKUP($C96,'Bilaga 2a-24'!$B$5:$N$314,4,FALSE)</f>
        <v>364.45111111111123</v>
      </c>
      <c r="G96" s="55">
        <f>VLOOKUP($C96,'Bilaga 2a-24'!$B$5:$N$314,5,FALSE)</f>
        <v>411.81666666666683</v>
      </c>
      <c r="H96" s="55">
        <f>VLOOKUP($C96,'Bilaga 2a-24'!$B$5:$N$314,6,FALSE)</f>
        <v>948.61423611111184</v>
      </c>
      <c r="I96" s="55">
        <f>VLOOKUP($C96,'Bilaga 2a-24'!$B$5:$N$314,7,FALSE)</f>
        <v>693.40590277777812</v>
      </c>
      <c r="J96" s="55">
        <f>VLOOKUP($C96,'Bilaga 2a-24'!$B$5:$N$314,8,FALSE)</f>
        <v>1040.9562222222228</v>
      </c>
      <c r="K96" s="55">
        <f>VLOOKUP($C96,'Bilaga 2a-24'!$B$5:$N$314,9,FALSE)</f>
        <v>1198.5085555555561</v>
      </c>
      <c r="L96" s="55">
        <f>VLOOKUP($C96,'Bilaga 2a-24'!$B$5:$N$314,12,FALSE)</f>
        <v>2469.0516580153876</v>
      </c>
      <c r="M96" s="55">
        <f>VLOOKUP($C96,'Bilaga 2a-24'!$B$5:$N$314,13,FALSE)</f>
        <v>2420.7866788601355</v>
      </c>
      <c r="N96" s="44"/>
      <c r="P96">
        <f t="shared" si="8"/>
        <v>8</v>
      </c>
    </row>
    <row r="97" spans="1:16" x14ac:dyDescent="0.2">
      <c r="B97" s="44"/>
      <c r="C97" s="54" t="s">
        <v>73</v>
      </c>
      <c r="D97" s="55">
        <f>VLOOKUP($C97,'Bilaga 2a-24'!$B$5:$N$314,2,FALSE)</f>
        <v>105.53476702508966</v>
      </c>
      <c r="E97" s="55">
        <f>VLOOKUP($C97,'Bilaga 2a-24'!$B$5:$N$314,3,FALSE)</f>
        <v>104.84444300333672</v>
      </c>
      <c r="F97" s="55">
        <f>VLOOKUP($C97,'Bilaga 2a-24'!$B$5:$N$314,4,FALSE)</f>
        <v>356.55555555555583</v>
      </c>
      <c r="G97" s="55">
        <f>VLOOKUP($C97,'Bilaga 2a-24'!$B$5:$N$314,5,FALSE)</f>
        <v>372.45000000000022</v>
      </c>
      <c r="H97" s="55">
        <f>VLOOKUP($C97,'Bilaga 2a-24'!$B$5:$N$314,6,FALSE)</f>
        <v>1097.7887152777782</v>
      </c>
      <c r="I97" s="55">
        <f>VLOOKUP($C97,'Bilaga 2a-24'!$B$5:$N$314,7,FALSE)</f>
        <v>848.48454861111156</v>
      </c>
      <c r="J97" s="55">
        <f>VLOOKUP($C97,'Bilaga 2a-24'!$B$5:$N$314,8,FALSE)</f>
        <v>1010.5694444444449</v>
      </c>
      <c r="K97" s="55">
        <f>VLOOKUP($C97,'Bilaga 2a-24'!$B$5:$N$314,9,FALSE)</f>
        <v>1103.0486111111118</v>
      </c>
      <c r="L97" s="55">
        <f>VLOOKUP($C97,'Bilaga 2a-24'!$B$5:$N$314,12,FALSE)</f>
        <v>2570.4484823028683</v>
      </c>
      <c r="M97" s="55">
        <f>VLOOKUP($C97,'Bilaga 2a-24'!$B$5:$N$314,13,FALSE)</f>
        <v>2428.8276027255602</v>
      </c>
      <c r="N97" s="44"/>
      <c r="P97">
        <f t="shared" si="8"/>
        <v>9</v>
      </c>
    </row>
    <row r="98" spans="1:16" x14ac:dyDescent="0.2">
      <c r="B98" s="44"/>
      <c r="C98" s="54" t="s">
        <v>79</v>
      </c>
      <c r="D98" s="55">
        <f>VLOOKUP($C98,'Bilaga 2a-24'!$B$5:$N$314,2,FALSE)</f>
        <v>121.38408408408412</v>
      </c>
      <c r="E98" s="55">
        <f>VLOOKUP($C98,'Bilaga 2a-24'!$B$5:$N$314,3,FALSE)</f>
        <v>134.39999686347119</v>
      </c>
      <c r="F98" s="55">
        <f>VLOOKUP($C98,'Bilaga 2a-24'!$B$5:$N$314,4,FALSE)</f>
        <v>508.28555555555585</v>
      </c>
      <c r="G98" s="55">
        <f>VLOOKUP($C98,'Bilaga 2a-24'!$B$5:$N$314,5,FALSE)</f>
        <v>569.27777777777806</v>
      </c>
      <c r="H98" s="55">
        <f>VLOOKUP($C98,'Bilaga 2a-24'!$B$5:$N$314,6,FALSE)</f>
        <v>925.87708333333376</v>
      </c>
      <c r="I98" s="55">
        <f>VLOOKUP($C98,'Bilaga 2a-24'!$B$5:$N$314,7,FALSE)</f>
        <v>697.59583333333376</v>
      </c>
      <c r="J98" s="55">
        <f>VLOOKUP($C98,'Bilaga 2a-24'!$B$5:$N$314,8,FALSE)</f>
        <v>923.97677777777824</v>
      </c>
      <c r="K98" s="55">
        <f>VLOOKUP($C98,'Bilaga 2a-24'!$B$5:$N$314,9,FALSE)</f>
        <v>1099.1135555555559</v>
      </c>
      <c r="L98" s="55">
        <f>VLOOKUP($C98,'Bilaga 2a-24'!$B$5:$N$314,12,FALSE)</f>
        <v>2479.5235007507522</v>
      </c>
      <c r="M98" s="55">
        <f>VLOOKUP($C98,'Bilaga 2a-24'!$B$5:$N$314,13,FALSE)</f>
        <v>2500.3871635301389</v>
      </c>
      <c r="N98" s="44"/>
      <c r="P98">
        <f t="shared" si="8"/>
        <v>10</v>
      </c>
    </row>
    <row r="99" spans="1:16" x14ac:dyDescent="0.2">
      <c r="B99" s="44"/>
      <c r="C99" s="54" t="s">
        <v>75</v>
      </c>
      <c r="D99" s="55">
        <f>VLOOKUP($C99,'Bilaga 2a-24'!$B$5:$N$314,2,FALSE)</f>
        <v>105.53476702508966</v>
      </c>
      <c r="E99" s="55">
        <f>VLOOKUP($C99,'Bilaga 2a-24'!$B$5:$N$314,3,FALSE)</f>
        <v>104.84444300333672</v>
      </c>
      <c r="F99" s="55">
        <f>VLOOKUP($C99,'Bilaga 2a-24'!$B$5:$N$314,4,FALSE)</f>
        <v>390.08333333333354</v>
      </c>
      <c r="G99" s="55">
        <f>VLOOKUP($C99,'Bilaga 2a-24'!$B$5:$N$314,5,FALSE)</f>
        <v>431.05277777777798</v>
      </c>
      <c r="H99" s="55">
        <f>VLOOKUP($C99,'Bilaga 2a-24'!$B$5:$N$314,6,FALSE)</f>
        <v>1028.5503472222226</v>
      </c>
      <c r="I99" s="55">
        <f>VLOOKUP($C99,'Bilaga 2a-24'!$B$5:$N$314,7,FALSE)</f>
        <v>754.36076388888932</v>
      </c>
      <c r="J99" s="55">
        <f>VLOOKUP($C99,'Bilaga 2a-24'!$B$5:$N$314,8,FALSE)</f>
        <v>1065.7888888888895</v>
      </c>
      <c r="K99" s="55">
        <f>VLOOKUP($C99,'Bilaga 2a-24'!$B$5:$N$314,9,FALSE)</f>
        <v>1268.2351666666671</v>
      </c>
      <c r="L99" s="55">
        <f>VLOOKUP($C99,'Bilaga 2a-24'!$B$5:$N$314,12,FALSE)</f>
        <v>2589.9573364695348</v>
      </c>
      <c r="M99" s="55">
        <f>VLOOKUP($C99,'Bilaga 2a-24'!$B$5:$N$314,13,FALSE)</f>
        <v>2558.4931513366714</v>
      </c>
      <c r="N99" s="44"/>
      <c r="P99">
        <f t="shared" si="8"/>
        <v>11</v>
      </c>
    </row>
    <row r="100" spans="1:16" x14ac:dyDescent="0.2">
      <c r="B100" s="44"/>
      <c r="C100" s="54" t="s">
        <v>83</v>
      </c>
      <c r="D100" s="55">
        <f>VLOOKUP($C100,'Bilaga 2a-24'!$B$5:$N$314,2,FALSE)</f>
        <v>115.03008857094194</v>
      </c>
      <c r="E100" s="55">
        <f>VLOOKUP($C100,'Bilaga 2a-24'!$B$5:$N$314,3,FALSE)</f>
        <v>117.05555386013451</v>
      </c>
      <c r="F100" s="55">
        <f>VLOOKUP($C100,'Bilaga 2a-24'!$B$5:$N$314,4,FALSE)</f>
        <v>440.36666666666696</v>
      </c>
      <c r="G100" s="55">
        <f>VLOOKUP($C100,'Bilaga 2a-24'!$B$5:$N$314,5,FALSE)</f>
        <v>453.56111111111136</v>
      </c>
      <c r="H100" s="55">
        <f>VLOOKUP($C100,'Bilaga 2a-24'!$B$5:$N$314,6,FALSE)</f>
        <v>929.64895833333401</v>
      </c>
      <c r="I100" s="55">
        <f>VLOOKUP($C100,'Bilaga 2a-24'!$B$5:$N$314,7,FALSE)</f>
        <v>716.29131944444487</v>
      </c>
      <c r="J100" s="55">
        <f>VLOOKUP($C100,'Bilaga 2a-24'!$B$5:$N$314,8,FALSE)</f>
        <v>1066.0542929292935</v>
      </c>
      <c r="K100" s="55">
        <f>VLOOKUP($C100,'Bilaga 2a-24'!$B$5:$N$314,9,FALSE)</f>
        <v>1357.6799242424247</v>
      </c>
      <c r="L100" s="55">
        <f>VLOOKUP($C100,'Bilaga 2a-24'!$B$5:$N$314,12,FALSE)</f>
        <v>2551.1000065002363</v>
      </c>
      <c r="M100" s="55">
        <f>VLOOKUP($C100,'Bilaga 2a-24'!$B$5:$N$314,13,FALSE)</f>
        <v>2644.5879086581153</v>
      </c>
      <c r="N100" s="44"/>
      <c r="P100">
        <f t="shared" si="8"/>
        <v>12</v>
      </c>
    </row>
    <row r="101" spans="1:16" ht="13.5" thickBot="1" x14ac:dyDescent="0.25">
      <c r="B101" s="44"/>
      <c r="C101" s="57" t="s">
        <v>72</v>
      </c>
      <c r="D101" s="58">
        <f>VLOOKUP($C101,'Bilaga 2a-24'!$B$5:$N$314,2,FALSE)</f>
        <v>174.54654654654667</v>
      </c>
      <c r="E101" s="58">
        <f>VLOOKUP($C101,'Bilaga 2a-24'!$B$5:$N$314,3,FALSE)</f>
        <v>224.01667700873512</v>
      </c>
      <c r="F101" s="58">
        <f>VLOOKUP($C101,'Bilaga 2a-24'!$B$5:$N$314,4,FALSE)</f>
        <v>614.58888888888919</v>
      </c>
      <c r="G101" s="58">
        <f>VLOOKUP($C101,'Bilaga 2a-24'!$B$5:$N$314,5,FALSE)</f>
        <v>725.26666666666699</v>
      </c>
      <c r="H101" s="58">
        <f>VLOOKUP($C101,'Bilaga 2a-24'!$B$5:$N$314,6,FALSE)</f>
        <v>1018.3503472222229</v>
      </c>
      <c r="I101" s="58">
        <f>VLOOKUP($C101,'Bilaga 2a-24'!$B$5:$N$314,7,FALSE)</f>
        <v>805.99409722222254</v>
      </c>
      <c r="J101" s="58">
        <f>VLOOKUP($C101,'Bilaga 2a-24'!$B$5:$N$314,8,FALSE)</f>
        <v>1058.3047777777781</v>
      </c>
      <c r="K101" s="58">
        <f>VLOOKUP($C101,'Bilaga 2a-24'!$B$5:$N$314,9,FALSE)</f>
        <v>1439.801444444445</v>
      </c>
      <c r="L101" s="58">
        <f>VLOOKUP($C101,'Bilaga 2a-24'!$B$5:$N$314,12,FALSE)</f>
        <v>2865.7905604354369</v>
      </c>
      <c r="M101" s="58">
        <f>VLOOKUP($C101,'Bilaga 2a-24'!$B$5:$N$314,13,FALSE)</f>
        <v>3195.0788853420695</v>
      </c>
      <c r="N101" s="44"/>
      <c r="P101">
        <f t="shared" si="8"/>
        <v>13</v>
      </c>
    </row>
    <row r="102" spans="1:16" ht="18.75" customHeight="1" thickTop="1" x14ac:dyDescent="0.2">
      <c r="B102" s="44"/>
      <c r="C102" s="59" t="s">
        <v>605</v>
      </c>
      <c r="D102" s="60">
        <f>SUM(D89:D101)/COUNTIF(D89:D101,"&gt;0")</f>
        <v>119.35154034645197</v>
      </c>
      <c r="E102" s="60">
        <f t="shared" ref="E102" si="9">SUM(E89:E101)/COUNTIF(E89:E101,"&gt;0")</f>
        <v>128.48445778219113</v>
      </c>
      <c r="F102" s="60">
        <f t="shared" ref="F102" si="10">SUM(F89:F101)/COUNTIF(F89:F101,"&gt;0")</f>
        <v>420.45948717948738</v>
      </c>
      <c r="G102" s="60">
        <f t="shared" ref="G102:J102" si="11">SUM(G89:G101)/COUNTIF(G89:G101,"&gt;0")</f>
        <v>480.19574786324807</v>
      </c>
      <c r="H102" s="60">
        <f t="shared" si="11"/>
        <v>954.3783386752142</v>
      </c>
      <c r="I102" s="60">
        <f t="shared" si="11"/>
        <v>711.50819978632524</v>
      </c>
      <c r="J102" s="60">
        <f t="shared" si="11"/>
        <v>949.75279603729655</v>
      </c>
      <c r="K102" s="60">
        <f>SUM(K89:K101)/COUNTIF(K89:K101,"&gt;0")</f>
        <v>1134.6989599844603</v>
      </c>
      <c r="L102" s="60">
        <f t="shared" ref="L102" si="12">SUM(L89:L101)/COUNTIF(L89:L101,"&gt;0")</f>
        <v>2443.9421622384502</v>
      </c>
      <c r="M102" s="60">
        <f t="shared" ref="M102" si="13">SUM(M89:M101)/COUNTIF(M89:M101,"&gt;0")</f>
        <v>2454.8873654162253</v>
      </c>
      <c r="N102" s="44"/>
      <c r="P102" s="19">
        <f>+M102/L102-1</f>
        <v>4.478503356949437E-3</v>
      </c>
    </row>
    <row r="103" spans="1:16" x14ac:dyDescent="0.2">
      <c r="B103" s="44"/>
      <c r="C103" s="59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44"/>
    </row>
    <row r="104" spans="1:16" x14ac:dyDescent="0.2">
      <c r="B104" s="44"/>
      <c r="C104" s="59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44"/>
    </row>
    <row r="105" spans="1:16" ht="15.75" x14ac:dyDescent="0.25">
      <c r="B105" s="44"/>
      <c r="C105" s="45" t="str">
        <f>CONCATENATE("Kostnad fördelad per nyttighet i kr/månad och lägenhet inkl moms i ",A108)</f>
        <v>Kostnad fördelad per nyttighet i kr/månad och lägenhet inkl moms i Kronobergs län</v>
      </c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4"/>
    </row>
    <row r="106" spans="1:16" x14ac:dyDescent="0.2">
      <c r="B106" s="44"/>
      <c r="C106" s="44"/>
      <c r="D106" s="46" t="s">
        <v>1</v>
      </c>
      <c r="E106" s="46"/>
      <c r="F106" s="46" t="s">
        <v>2</v>
      </c>
      <c r="G106" s="46"/>
      <c r="H106" s="46" t="s">
        <v>3</v>
      </c>
      <c r="I106" s="46"/>
      <c r="J106" s="46" t="s">
        <v>4</v>
      </c>
      <c r="K106" s="46"/>
      <c r="L106" s="46" t="s">
        <v>601</v>
      </c>
      <c r="M106" s="46"/>
      <c r="N106" s="44"/>
      <c r="O106" s="47" t="s">
        <v>602</v>
      </c>
    </row>
    <row r="107" spans="1:16" ht="13.5" thickBot="1" x14ac:dyDescent="0.25">
      <c r="A107" t="s">
        <v>7</v>
      </c>
      <c r="B107" s="44"/>
      <c r="C107" s="48" t="s">
        <v>8</v>
      </c>
      <c r="D107" s="49">
        <v>2023</v>
      </c>
      <c r="E107" s="49">
        <v>2024</v>
      </c>
      <c r="F107" s="49">
        <v>2023</v>
      </c>
      <c r="G107" s="49">
        <v>2024</v>
      </c>
      <c r="H107" s="49">
        <v>2023</v>
      </c>
      <c r="I107" s="49">
        <v>2024</v>
      </c>
      <c r="J107" s="49">
        <v>2023</v>
      </c>
      <c r="K107" s="49">
        <v>2024</v>
      </c>
      <c r="L107" s="49">
        <v>2023</v>
      </c>
      <c r="M107" s="49">
        <v>2024</v>
      </c>
      <c r="N107" s="44"/>
      <c r="O107" s="47">
        <v>2024</v>
      </c>
      <c r="P107" t="s">
        <v>603</v>
      </c>
    </row>
    <row r="108" spans="1:16" ht="18.75" customHeight="1" x14ac:dyDescent="0.2">
      <c r="A108" s="14" t="s">
        <v>85</v>
      </c>
      <c r="B108" s="62"/>
      <c r="C108" s="51" t="s">
        <v>93</v>
      </c>
      <c r="D108" s="52">
        <f>VLOOKUP($C108,'Bilaga 2a-24'!$B$5:$N$314,2,FALSE)</f>
        <v>65.252525252525288</v>
      </c>
      <c r="E108" s="52">
        <f>VLOOKUP($C108,'Bilaga 2a-24'!$B$5:$N$314,3,FALSE)</f>
        <v>79.216666666666711</v>
      </c>
      <c r="F108" s="52">
        <f>VLOOKUP($C108,'Bilaga 2a-24'!$B$5:$N$314,4,FALSE)</f>
        <v>372.40555555555574</v>
      </c>
      <c r="G108" s="52">
        <f>VLOOKUP($C108,'Bilaga 2a-24'!$B$5:$N$314,5,FALSE)</f>
        <v>372.40555555555574</v>
      </c>
      <c r="H108" s="52">
        <f>VLOOKUP($C108,'Bilaga 2a-24'!$B$5:$N$314,6,FALSE)</f>
        <v>936.13593750000052</v>
      </c>
      <c r="I108" s="52">
        <f>VLOOKUP($C108,'Bilaga 2a-24'!$B$5:$N$314,7,FALSE)</f>
        <v>650.01024305555586</v>
      </c>
      <c r="J108" s="52">
        <f>VLOOKUP($C108,'Bilaga 2a-24'!$B$5:$N$314,8,FALSE)</f>
        <v>777.61844444444489</v>
      </c>
      <c r="K108" s="52">
        <f>VLOOKUP($C108,'Bilaga 2a-24'!$B$5:$N$314,9,FALSE)</f>
        <v>837.93094444444489</v>
      </c>
      <c r="L108" s="52">
        <f>VLOOKUP($C108,'Bilaga 2a-24'!$B$5:$N$314,12,FALSE)</f>
        <v>2151.4124627525266</v>
      </c>
      <c r="M108" s="52">
        <f>VLOOKUP($C108,'Bilaga 2a-24'!$B$5:$N$314,13,FALSE)</f>
        <v>1939.563409722223</v>
      </c>
      <c r="N108" s="44"/>
      <c r="O108" s="36">
        <f>+M115-M108</f>
        <v>1209.6211388888894</v>
      </c>
      <c r="P108">
        <f>RANK(M108,$M$108:$M$115,1)</f>
        <v>1</v>
      </c>
    </row>
    <row r="109" spans="1:16" x14ac:dyDescent="0.2">
      <c r="B109" s="44"/>
      <c r="C109" s="54" t="s">
        <v>92</v>
      </c>
      <c r="D109" s="55">
        <f>VLOOKUP($C109,'Bilaga 2a-24'!$B$5:$N$314,2,FALSE)</f>
        <v>103.02500000000005</v>
      </c>
      <c r="E109" s="55">
        <f>VLOOKUP($C109,'Bilaga 2a-24'!$B$5:$N$314,3,FALSE)</f>
        <v>125.72222222222229</v>
      </c>
      <c r="F109" s="55">
        <f>VLOOKUP($C109,'Bilaga 2a-24'!$B$5:$N$314,4,FALSE)</f>
        <v>381.42111111111132</v>
      </c>
      <c r="G109" s="55">
        <f>VLOOKUP($C109,'Bilaga 2a-24'!$B$5:$N$314,5,FALSE)</f>
        <v>338.05555555555571</v>
      </c>
      <c r="H109" s="55">
        <f>VLOOKUP($C109,'Bilaga 2a-24'!$B$5:$N$314,6,FALSE)</f>
        <v>992.73431278935232</v>
      </c>
      <c r="I109" s="55">
        <f>VLOOKUP($C109,'Bilaga 2a-24'!$B$5:$N$314,7,FALSE)</f>
        <v>688.31822916666704</v>
      </c>
      <c r="J109" s="55">
        <f>VLOOKUP($C109,'Bilaga 2a-24'!$B$5:$N$314,8,FALSE)</f>
        <v>880.05855555555593</v>
      </c>
      <c r="K109" s="55">
        <f>VLOOKUP($C109,'Bilaga 2a-24'!$B$5:$N$314,9,FALSE)</f>
        <v>1120.3113888888895</v>
      </c>
      <c r="L109" s="55">
        <f>VLOOKUP($C109,'Bilaga 2a-24'!$B$5:$N$314,12,FALSE)</f>
        <v>2357.2389794560195</v>
      </c>
      <c r="M109" s="55">
        <f>VLOOKUP($C109,'Bilaga 2a-24'!$B$5:$N$314,13,FALSE)</f>
        <v>2272.4073958333342</v>
      </c>
      <c r="N109" s="44"/>
      <c r="P109">
        <f t="shared" ref="P109:P115" si="14">RANK(M109,$M$108:$M$115,1)</f>
        <v>2</v>
      </c>
    </row>
    <row r="110" spans="1:16" x14ac:dyDescent="0.2">
      <c r="B110" s="44"/>
      <c r="C110" s="54" t="s">
        <v>89</v>
      </c>
      <c r="D110" s="55">
        <f>VLOOKUP($C110,'Bilaga 2a-24'!$B$5:$N$314,2,FALSE)</f>
        <v>110.7324324324325</v>
      </c>
      <c r="E110" s="55">
        <f>VLOOKUP($C110,'Bilaga 2a-24'!$B$5:$N$314,3,FALSE)</f>
        <v>92.861949072943943</v>
      </c>
      <c r="F110" s="55">
        <f>VLOOKUP($C110,'Bilaga 2a-24'!$B$5:$N$314,4,FALSE)</f>
        <v>544.38333333333355</v>
      </c>
      <c r="G110" s="55">
        <f>VLOOKUP($C110,'Bilaga 2a-24'!$B$5:$N$314,5,FALSE)</f>
        <v>600.23888888888916</v>
      </c>
      <c r="H110" s="55">
        <f>VLOOKUP($C110,'Bilaga 2a-24'!$B$5:$N$314,6,FALSE)</f>
        <v>1049.1081597222228</v>
      </c>
      <c r="I110" s="55">
        <f>VLOOKUP($C110,'Bilaga 2a-24'!$B$5:$N$314,7,FALSE)</f>
        <v>782.05121527777817</v>
      </c>
      <c r="J110" s="55">
        <f>VLOOKUP($C110,'Bilaga 2a-24'!$B$5:$N$314,8,FALSE)</f>
        <v>911.35672222222263</v>
      </c>
      <c r="K110" s="55">
        <f>VLOOKUP($C110,'Bilaga 2a-24'!$B$5:$N$314,9,FALSE)</f>
        <v>1208.5016666666672</v>
      </c>
      <c r="L110" s="55">
        <f>VLOOKUP($C110,'Bilaga 2a-24'!$B$5:$N$314,12,FALSE)</f>
        <v>2615.5806477102115</v>
      </c>
      <c r="M110" s="55">
        <f>VLOOKUP($C110,'Bilaga 2a-24'!$B$5:$N$314,13,FALSE)</f>
        <v>2683.6537199062782</v>
      </c>
      <c r="N110" s="44"/>
      <c r="P110">
        <f t="shared" si="14"/>
        <v>3</v>
      </c>
    </row>
    <row r="111" spans="1:16" x14ac:dyDescent="0.2">
      <c r="B111" s="44"/>
      <c r="C111" s="54" t="s">
        <v>86</v>
      </c>
      <c r="D111" s="55">
        <f>VLOOKUP($C111,'Bilaga 2a-24'!$B$5:$N$314,2,FALSE)</f>
        <v>121.38408408408412</v>
      </c>
      <c r="E111" s="55">
        <f>VLOOKUP($C111,'Bilaga 2a-24'!$B$5:$N$314,3,FALSE)</f>
        <v>134.39999686347119</v>
      </c>
      <c r="F111" s="55">
        <f>VLOOKUP($C111,'Bilaga 2a-24'!$B$5:$N$314,4,FALSE)</f>
        <v>442.05555555555571</v>
      </c>
      <c r="G111" s="55">
        <f>VLOOKUP($C111,'Bilaga 2a-24'!$B$5:$N$314,5,FALSE)</f>
        <v>500.16666666666691</v>
      </c>
      <c r="H111" s="55">
        <f>VLOOKUP($C111,'Bilaga 2a-24'!$B$5:$N$314,6,FALSE)</f>
        <v>1097.7887152777782</v>
      </c>
      <c r="I111" s="55">
        <f>VLOOKUP($C111,'Bilaga 2a-24'!$B$5:$N$314,7,FALSE)</f>
        <v>848.48454861111156</v>
      </c>
      <c r="J111" s="55">
        <f>VLOOKUP($C111,'Bilaga 2a-24'!$B$5:$N$314,8,FALSE)</f>
        <v>1130.8942222222229</v>
      </c>
      <c r="K111" s="55">
        <f>VLOOKUP($C111,'Bilaga 2a-24'!$B$5:$N$314,9,FALSE)</f>
        <v>1315.2628333333341</v>
      </c>
      <c r="L111" s="55">
        <f>VLOOKUP($C111,'Bilaga 2a-24'!$B$5:$N$314,12,FALSE)</f>
        <v>2792.1225771396407</v>
      </c>
      <c r="M111" s="55">
        <f>VLOOKUP($C111,'Bilaga 2a-24'!$B$5:$N$314,13,FALSE)</f>
        <v>2798.314045474584</v>
      </c>
      <c r="N111" s="44"/>
      <c r="P111">
        <f t="shared" si="14"/>
        <v>4</v>
      </c>
    </row>
    <row r="112" spans="1:16" x14ac:dyDescent="0.2">
      <c r="B112" s="44"/>
      <c r="C112" s="54" t="s">
        <v>88</v>
      </c>
      <c r="D112" s="55">
        <f>VLOOKUP($C112,'Bilaga 2a-24'!$B$5:$N$314,2,FALSE)</f>
        <v>119.80555555555561</v>
      </c>
      <c r="E112" s="55">
        <f>VLOOKUP($C112,'Bilaga 2a-24'!$B$5:$N$314,3,FALSE)</f>
        <v>134.36111111111117</v>
      </c>
      <c r="F112" s="55">
        <f>VLOOKUP($C112,'Bilaga 2a-24'!$B$5:$N$314,4,FALSE)</f>
        <v>512.18750000000023</v>
      </c>
      <c r="G112" s="55">
        <f>VLOOKUP($C112,'Bilaga 2a-24'!$B$5:$N$314,5,FALSE)</f>
        <v>571.48611111111143</v>
      </c>
      <c r="H112" s="55">
        <f>VLOOKUP($C112,'Bilaga 2a-24'!$B$5:$N$314,6,FALSE)</f>
        <v>1097.7887152777782</v>
      </c>
      <c r="I112" s="55">
        <f>VLOOKUP($C112,'Bilaga 2a-24'!$B$5:$N$314,7,FALSE)</f>
        <v>848.48454861111156</v>
      </c>
      <c r="J112" s="55">
        <f>VLOOKUP($C112,'Bilaga 2a-24'!$B$5:$N$314,8,FALSE)</f>
        <v>958.29861111111165</v>
      </c>
      <c r="K112" s="55">
        <f>VLOOKUP($C112,'Bilaga 2a-24'!$B$5:$N$314,9,FALSE)</f>
        <v>1253.1597222222229</v>
      </c>
      <c r="L112" s="55">
        <f>VLOOKUP($C112,'Bilaga 2a-24'!$B$5:$N$314,12,FALSE)</f>
        <v>2688.0803819444459</v>
      </c>
      <c r="M112" s="55">
        <f>VLOOKUP($C112,'Bilaga 2a-24'!$B$5:$N$314,13,FALSE)</f>
        <v>2807.4914930555574</v>
      </c>
      <c r="N112" s="44"/>
      <c r="P112">
        <f t="shared" si="14"/>
        <v>5</v>
      </c>
    </row>
    <row r="113" spans="1:16" x14ac:dyDescent="0.2">
      <c r="B113" s="44"/>
      <c r="C113" s="54" t="s">
        <v>91</v>
      </c>
      <c r="D113" s="55">
        <f>VLOOKUP($C113,'Bilaga 2a-24'!$B$5:$N$314,2,FALSE)</f>
        <v>114.11666666666673</v>
      </c>
      <c r="E113" s="55">
        <f>VLOOKUP($C113,'Bilaga 2a-24'!$B$5:$N$314,3,FALSE)</f>
        <v>127.91666666666673</v>
      </c>
      <c r="F113" s="55">
        <f>VLOOKUP($C113,'Bilaga 2a-24'!$B$5:$N$314,4,FALSE)</f>
        <v>430.72222222222246</v>
      </c>
      <c r="G113" s="55">
        <f>VLOOKUP($C113,'Bilaga 2a-24'!$B$5:$N$314,5,FALSE)</f>
        <v>467.027777777778</v>
      </c>
      <c r="H113" s="55">
        <f>VLOOKUP($C113,'Bilaga 2a-24'!$B$5:$N$314,6,FALSE)</f>
        <v>1097.7887152777782</v>
      </c>
      <c r="I113" s="55">
        <f>VLOOKUP($C113,'Bilaga 2a-24'!$B$5:$N$314,7,FALSE)</f>
        <v>848.48454861111156</v>
      </c>
      <c r="J113" s="55">
        <f>VLOOKUP($C113,'Bilaga 2a-24'!$B$5:$N$314,8,FALSE)</f>
        <v>1205.7675000000006</v>
      </c>
      <c r="K113" s="55">
        <f>VLOOKUP($C113,'Bilaga 2a-24'!$B$5:$N$314,9,FALSE)</f>
        <v>1379.3924444444453</v>
      </c>
      <c r="L113" s="55">
        <f>VLOOKUP($C113,'Bilaga 2a-24'!$B$5:$N$314,12,FALSE)</f>
        <v>2848.3951041666678</v>
      </c>
      <c r="M113" s="55">
        <f>VLOOKUP($C113,'Bilaga 2a-24'!$B$5:$N$314,13,FALSE)</f>
        <v>2822.8214375000011</v>
      </c>
      <c r="N113" s="44"/>
      <c r="P113">
        <f t="shared" si="14"/>
        <v>6</v>
      </c>
    </row>
    <row r="114" spans="1:16" x14ac:dyDescent="0.2">
      <c r="B114" s="44"/>
      <c r="C114" s="54" t="s">
        <v>90</v>
      </c>
      <c r="D114" s="55">
        <f>VLOOKUP($C114,'Bilaga 2a-24'!$B$5:$N$314,2,FALSE)</f>
        <v>109.88333333333338</v>
      </c>
      <c r="E114" s="55">
        <f>VLOOKUP($C114,'Bilaga 2a-24'!$B$5:$N$314,3,FALSE)</f>
        <v>136.44444444444451</v>
      </c>
      <c r="F114" s="55">
        <f>VLOOKUP($C114,'Bilaga 2a-24'!$B$5:$N$314,4,FALSE)</f>
        <v>598.41666666666697</v>
      </c>
      <c r="G114" s="55">
        <f>VLOOKUP($C114,'Bilaga 2a-24'!$B$5:$N$314,5,FALSE)</f>
        <v>611.96111111111145</v>
      </c>
      <c r="H114" s="55">
        <f>VLOOKUP($C114,'Bilaga 2a-24'!$B$5:$N$314,6,FALSE)</f>
        <v>1097.7887152777782</v>
      </c>
      <c r="I114" s="55">
        <f>VLOOKUP($C114,'Bilaga 2a-24'!$B$5:$N$314,7,FALSE)</f>
        <v>848.48454861111156</v>
      </c>
      <c r="J114" s="55">
        <f>VLOOKUP($C114,'Bilaga 2a-24'!$B$5:$N$314,8,FALSE)</f>
        <v>1139.2897222222227</v>
      </c>
      <c r="K114" s="55">
        <f>VLOOKUP($C114,'Bilaga 2a-24'!$B$5:$N$314,9,FALSE)</f>
        <v>1470.3061666666672</v>
      </c>
      <c r="L114" s="55">
        <f>VLOOKUP($C114,'Bilaga 2a-24'!$B$5:$N$314,12,FALSE)</f>
        <v>2945.3784375000014</v>
      </c>
      <c r="M114" s="55">
        <f>VLOOKUP($C114,'Bilaga 2a-24'!$B$5:$N$314,13,FALSE)</f>
        <v>3067.1962708333344</v>
      </c>
      <c r="N114" s="44"/>
      <c r="P114">
        <f t="shared" si="14"/>
        <v>7</v>
      </c>
    </row>
    <row r="115" spans="1:16" ht="13.5" thickBot="1" x14ac:dyDescent="0.25">
      <c r="B115" s="44"/>
      <c r="C115" s="57" t="s">
        <v>87</v>
      </c>
      <c r="D115" s="58">
        <f>VLOOKUP($C115,'Bilaga 2a-24'!$B$5:$N$314,2,FALSE)</f>
        <v>124.45833333333339</v>
      </c>
      <c r="E115" s="58">
        <f>VLOOKUP($C115,'Bilaga 2a-24'!$B$5:$N$314,3,FALSE)</f>
        <v>141.13888888888897</v>
      </c>
      <c r="F115" s="58">
        <f>VLOOKUP($C115,'Bilaga 2a-24'!$B$5:$N$314,4,FALSE)</f>
        <v>523.77222222222247</v>
      </c>
      <c r="G115" s="58">
        <f>VLOOKUP($C115,'Bilaga 2a-24'!$B$5:$N$314,5,FALSE)</f>
        <v>607.81111111111147</v>
      </c>
      <c r="H115" s="58">
        <f>VLOOKUP($C115,'Bilaga 2a-24'!$B$5:$N$314,6,FALSE)</f>
        <v>1097.7887152777782</v>
      </c>
      <c r="I115" s="58">
        <f>VLOOKUP($C115,'Bilaga 2a-24'!$B$5:$N$314,7,FALSE)</f>
        <v>848.48454861111156</v>
      </c>
      <c r="J115" s="58">
        <f>VLOOKUP($C115,'Bilaga 2a-24'!$B$5:$N$314,8,FALSE)</f>
        <v>1189.048611111112</v>
      </c>
      <c r="K115" s="58">
        <f>VLOOKUP($C115,'Bilaga 2a-24'!$B$5:$N$314,9,FALSE)</f>
        <v>1551.7500000000002</v>
      </c>
      <c r="L115" s="58">
        <f>VLOOKUP($C115,'Bilaga 2a-24'!$B$5:$N$314,12,FALSE)</f>
        <v>2935.0678819444461</v>
      </c>
      <c r="M115" s="58">
        <f>VLOOKUP($C115,'Bilaga 2a-24'!$B$5:$N$314,13,FALSE)</f>
        <v>3149.1845486111124</v>
      </c>
      <c r="N115" s="44"/>
      <c r="P115">
        <f t="shared" si="14"/>
        <v>8</v>
      </c>
    </row>
    <row r="116" spans="1:16" ht="18.75" customHeight="1" thickTop="1" x14ac:dyDescent="0.2">
      <c r="B116" s="44"/>
      <c r="C116" s="59" t="s">
        <v>605</v>
      </c>
      <c r="D116" s="60">
        <f>SUM(D108:D115)/COUNTIF(D108:D115,"&gt;0")</f>
        <v>108.5822413322414</v>
      </c>
      <c r="E116" s="60">
        <f t="shared" ref="E116:M116" si="15">SUM(E108:E115)/COUNTIF(E108:E115,"&gt;0")</f>
        <v>121.50774324205193</v>
      </c>
      <c r="F116" s="60">
        <f t="shared" si="15"/>
        <v>475.67052083333357</v>
      </c>
      <c r="G116" s="60">
        <f t="shared" si="15"/>
        <v>508.64409722222246</v>
      </c>
      <c r="H116" s="60">
        <f t="shared" si="15"/>
        <v>1058.3652483000585</v>
      </c>
      <c r="I116" s="60">
        <f t="shared" si="15"/>
        <v>795.35030381944489</v>
      </c>
      <c r="J116" s="60">
        <f t="shared" si="15"/>
        <v>1024.0415486111117</v>
      </c>
      <c r="K116" s="60">
        <f t="shared" si="15"/>
        <v>1267.0768958333338</v>
      </c>
      <c r="L116" s="60">
        <f t="shared" si="15"/>
        <v>2666.6595590767452</v>
      </c>
      <c r="M116" s="60">
        <f t="shared" si="15"/>
        <v>2692.579040117053</v>
      </c>
      <c r="N116" s="44"/>
      <c r="P116" s="19">
        <f>+M116/L116-1</f>
        <v>9.7198312968309608E-3</v>
      </c>
    </row>
    <row r="117" spans="1:16" x14ac:dyDescent="0.2">
      <c r="B117" s="44"/>
      <c r="C117" s="59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44"/>
    </row>
    <row r="118" spans="1:16" x14ac:dyDescent="0.2">
      <c r="B118" s="44"/>
      <c r="C118" s="59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44"/>
    </row>
    <row r="119" spans="1:16" ht="15.75" x14ac:dyDescent="0.25">
      <c r="B119" s="44"/>
      <c r="C119" s="45" t="str">
        <f>CONCATENATE("Kostnad fördelad per nyttighet i kr/månad och lägenhet inkl moms i ",A122)</f>
        <v>Kostnad fördelad per nyttighet i kr/månad och lägenhet inkl moms i Kalmar län</v>
      </c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4"/>
    </row>
    <row r="120" spans="1:16" x14ac:dyDescent="0.2">
      <c r="B120" s="44"/>
      <c r="C120" s="44"/>
      <c r="D120" s="46" t="s">
        <v>1</v>
      </c>
      <c r="E120" s="46"/>
      <c r="F120" s="46" t="s">
        <v>2</v>
      </c>
      <c r="G120" s="46"/>
      <c r="H120" s="46" t="s">
        <v>3</v>
      </c>
      <c r="I120" s="46"/>
      <c r="J120" s="46" t="s">
        <v>4</v>
      </c>
      <c r="K120" s="46"/>
      <c r="L120" s="46" t="s">
        <v>601</v>
      </c>
      <c r="M120" s="46"/>
      <c r="N120" s="44"/>
      <c r="O120" s="47" t="s">
        <v>602</v>
      </c>
    </row>
    <row r="121" spans="1:16" ht="13.5" thickBot="1" x14ac:dyDescent="0.25">
      <c r="A121" t="s">
        <v>7</v>
      </c>
      <c r="B121" s="44"/>
      <c r="C121" s="48" t="s">
        <v>8</v>
      </c>
      <c r="D121" s="49">
        <v>2023</v>
      </c>
      <c r="E121" s="49">
        <v>2024</v>
      </c>
      <c r="F121" s="49">
        <v>2023</v>
      </c>
      <c r="G121" s="49">
        <v>2024</v>
      </c>
      <c r="H121" s="49">
        <v>2023</v>
      </c>
      <c r="I121" s="49">
        <v>2024</v>
      </c>
      <c r="J121" s="49">
        <v>2023</v>
      </c>
      <c r="K121" s="49">
        <v>2024</v>
      </c>
      <c r="L121" s="49">
        <v>2023</v>
      </c>
      <c r="M121" s="49">
        <v>2024</v>
      </c>
      <c r="N121" s="44"/>
      <c r="O121" s="47">
        <v>2024</v>
      </c>
      <c r="P121" t="s">
        <v>603</v>
      </c>
    </row>
    <row r="122" spans="1:16" ht="18.75" customHeight="1" x14ac:dyDescent="0.2">
      <c r="A122" s="14" t="s">
        <v>608</v>
      </c>
      <c r="B122" s="62"/>
      <c r="C122" s="51" t="s">
        <v>105</v>
      </c>
      <c r="D122" s="52">
        <f>VLOOKUP($C122,'Bilaga 2a-24'!$B$5:$N$314,2,FALSE)</f>
        <v>117.81051051051058</v>
      </c>
      <c r="E122" s="52">
        <f>VLOOKUP($C122,'Bilaga 2a-24'!$B$5:$N$314,3,FALSE)</f>
        <v>117.47222222222229</v>
      </c>
      <c r="F122" s="52">
        <f>VLOOKUP($C122,'Bilaga 2a-24'!$B$5:$N$314,4,FALSE)</f>
        <v>455.55555555555583</v>
      </c>
      <c r="G122" s="52">
        <f>VLOOKUP($C122,'Bilaga 2a-24'!$B$5:$N$314,5,FALSE)</f>
        <v>520.8333333333336</v>
      </c>
      <c r="H122" s="52">
        <f>VLOOKUP($C122,'Bilaga 2a-24'!$B$5:$N$314,6,FALSE)</f>
        <v>959.86840277777821</v>
      </c>
      <c r="I122" s="52">
        <f>VLOOKUP($C122,'Bilaga 2a-24'!$B$5:$N$314,7,FALSE)</f>
        <v>725.71909722222256</v>
      </c>
      <c r="J122" s="52">
        <f>VLOOKUP($C122,'Bilaga 2a-24'!$B$5:$N$314,8,FALSE)</f>
        <v>943.51266666666709</v>
      </c>
      <c r="K122" s="52">
        <f>VLOOKUP($C122,'Bilaga 2a-24'!$B$5:$N$314,9,FALSE)</f>
        <v>1308.164722222223</v>
      </c>
      <c r="L122" s="52">
        <f>VLOOKUP($C122,'Bilaga 2a-24'!$B$5:$N$314,12,FALSE)</f>
        <v>2476.7471355105113</v>
      </c>
      <c r="M122" s="52">
        <f>VLOOKUP($C122,'Bilaga 2a-24'!$B$5:$N$314,13,FALSE)</f>
        <v>2672.1893750000013</v>
      </c>
      <c r="N122" s="44"/>
      <c r="O122" s="36">
        <f>+M133-M122</f>
        <v>358.83405936347117</v>
      </c>
      <c r="P122">
        <f t="shared" ref="P122:P133" si="16">RANK(M122,$M$122:$M$133,1)</f>
        <v>5</v>
      </c>
    </row>
    <row r="123" spans="1:16" x14ac:dyDescent="0.2">
      <c r="B123" s="44"/>
      <c r="C123" s="54" t="s">
        <v>101</v>
      </c>
      <c r="D123" s="55">
        <f>VLOOKUP($C123,'Bilaga 2a-24'!$B$5:$N$314,2,FALSE)</f>
        <v>121.38408408408412</v>
      </c>
      <c r="E123" s="55">
        <f>VLOOKUP($C123,'Bilaga 2a-24'!$B$5:$N$314,3,FALSE)</f>
        <v>134.39999686347119</v>
      </c>
      <c r="F123" s="55">
        <f>VLOOKUP($C123,'Bilaga 2a-24'!$B$5:$N$314,4,FALSE)</f>
        <v>447.82777777777795</v>
      </c>
      <c r="G123" s="55">
        <f>VLOOKUP($C123,'Bilaga 2a-24'!$B$5:$N$314,5,FALSE)</f>
        <v>573.22222222222251</v>
      </c>
      <c r="H123" s="55">
        <f>VLOOKUP($C123,'Bilaga 2a-24'!$B$5:$N$314,6,FALSE)</f>
        <v>1036.799131944445</v>
      </c>
      <c r="I123" s="55">
        <f>VLOOKUP($C123,'Bilaga 2a-24'!$B$5:$N$314,7,FALSE)</f>
        <v>697.82621527777803</v>
      </c>
      <c r="J123" s="55">
        <f>VLOOKUP($C123,'Bilaga 2a-24'!$B$5:$N$314,8,FALSE)</f>
        <v>960.25005555555606</v>
      </c>
      <c r="K123" s="55">
        <f>VLOOKUP($C123,'Bilaga 2a-24'!$B$5:$N$314,9,FALSE)</f>
        <v>1100.6146666666673</v>
      </c>
      <c r="L123" s="55">
        <f>VLOOKUP($C123,'Bilaga 2a-24'!$B$5:$N$314,12,FALSE)</f>
        <v>2566.2610493618631</v>
      </c>
      <c r="M123" s="55">
        <f>VLOOKUP($C123,'Bilaga 2a-24'!$B$5:$N$314,13,FALSE)</f>
        <v>2506.063101030139</v>
      </c>
      <c r="N123" s="44"/>
      <c r="P123">
        <f t="shared" si="16"/>
        <v>2</v>
      </c>
    </row>
    <row r="124" spans="1:16" x14ac:dyDescent="0.2">
      <c r="B124" s="44"/>
      <c r="C124" s="54" t="s">
        <v>103</v>
      </c>
      <c r="D124" s="55">
        <f>VLOOKUP($C124,'Bilaga 2a-24'!$B$5:$N$314,2,FALSE)</f>
        <v>121.38408408408412</v>
      </c>
      <c r="E124" s="55">
        <f>VLOOKUP($C124,'Bilaga 2a-24'!$B$5:$N$314,3,FALSE)</f>
        <v>134.39999686347119</v>
      </c>
      <c r="F124" s="55">
        <f>VLOOKUP($C124,'Bilaga 2a-24'!$B$5:$N$314,4,FALSE)</f>
        <v>420.57777777777795</v>
      </c>
      <c r="G124" s="55">
        <f>VLOOKUP($C124,'Bilaga 2a-24'!$B$5:$N$314,5,FALSE)</f>
        <v>483.66666666666691</v>
      </c>
      <c r="H124" s="55">
        <f>VLOOKUP($C124,'Bilaga 2a-24'!$B$5:$N$314,6,FALSE)</f>
        <v>1037.5144097222226</v>
      </c>
      <c r="I124" s="55">
        <f>VLOOKUP($C124,'Bilaga 2a-24'!$B$5:$N$314,7,FALSE)</f>
        <v>777.65086805555609</v>
      </c>
      <c r="J124" s="55">
        <f>VLOOKUP($C124,'Bilaga 2a-24'!$B$5:$N$314,8,FALSE)</f>
        <v>1012.1992222222226</v>
      </c>
      <c r="K124" s="55">
        <f>VLOOKUP($C124,'Bilaga 2a-24'!$B$5:$N$314,9,FALSE)</f>
        <v>1153.6575000000007</v>
      </c>
      <c r="L124" s="55">
        <f>VLOOKUP($C124,'Bilaga 2a-24'!$B$5:$N$314,12,FALSE)</f>
        <v>2591.6754938063073</v>
      </c>
      <c r="M124" s="55">
        <f>VLOOKUP($C124,'Bilaga 2a-24'!$B$5:$N$314,13,FALSE)</f>
        <v>2549.3750315856946</v>
      </c>
      <c r="N124" s="44"/>
      <c r="P124">
        <f t="shared" si="16"/>
        <v>3</v>
      </c>
    </row>
    <row r="125" spans="1:16" x14ac:dyDescent="0.2">
      <c r="B125" s="44"/>
      <c r="C125" s="54" t="s">
        <v>102</v>
      </c>
      <c r="D125" s="55">
        <f>VLOOKUP($C125,'Bilaga 2a-24'!$B$5:$N$314,2,FALSE)</f>
        <v>121.38408408408412</v>
      </c>
      <c r="E125" s="55">
        <f>VLOOKUP($C125,'Bilaga 2a-24'!$B$5:$N$314,3,FALSE)</f>
        <v>134.39999686347119</v>
      </c>
      <c r="F125" s="55">
        <f>VLOOKUP($C125,'Bilaga 2a-24'!$B$5:$N$314,4,FALSE)</f>
        <v>483.78338888888908</v>
      </c>
      <c r="G125" s="55">
        <f>VLOOKUP($C125,'Bilaga 2a-24'!$B$5:$N$314,5,FALSE)</f>
        <v>590.40277777777806</v>
      </c>
      <c r="H125" s="55">
        <f>VLOOKUP($C125,'Bilaga 2a-24'!$B$5:$N$314,6,FALSE)</f>
        <v>1036.0026041666672</v>
      </c>
      <c r="I125" s="55">
        <f>VLOOKUP($C125,'Bilaga 2a-24'!$B$5:$N$314,7,FALSE)</f>
        <v>672.96232638888921</v>
      </c>
      <c r="J125" s="55">
        <f>VLOOKUP($C125,'Bilaga 2a-24'!$B$5:$N$314,8,FALSE)</f>
        <v>987.92411111111153</v>
      </c>
      <c r="K125" s="55">
        <f>VLOOKUP($C125,'Bilaga 2a-24'!$B$5:$N$314,9,FALSE)</f>
        <v>1078.9343333333338</v>
      </c>
      <c r="L125" s="55">
        <f>VLOOKUP($C125,'Bilaga 2a-24'!$B$5:$N$314,12,FALSE)</f>
        <v>2629.0941882507518</v>
      </c>
      <c r="M125" s="55">
        <f>VLOOKUP($C125,'Bilaga 2a-24'!$B$5:$N$314,13,FALSE)</f>
        <v>2476.6994343634719</v>
      </c>
      <c r="N125" s="44"/>
      <c r="P125">
        <f t="shared" si="16"/>
        <v>1</v>
      </c>
    </row>
    <row r="126" spans="1:16" x14ac:dyDescent="0.2">
      <c r="B126" s="44"/>
      <c r="C126" s="54" t="s">
        <v>98</v>
      </c>
      <c r="D126" s="55">
        <f>VLOOKUP($C126,'Bilaga 2a-24'!$B$5:$N$314,2,FALSE)</f>
        <v>135.11591591591599</v>
      </c>
      <c r="E126" s="55">
        <f>VLOOKUP($C126,'Bilaga 2a-24'!$B$5:$N$314,3,FALSE)</f>
        <v>112.19355265299505</v>
      </c>
      <c r="F126" s="55">
        <f>VLOOKUP($C126,'Bilaga 2a-24'!$B$5:$N$314,4,FALSE)</f>
        <v>396.90000000000015</v>
      </c>
      <c r="G126" s="55">
        <f>VLOOKUP($C126,'Bilaga 2a-24'!$B$5:$N$314,5,FALSE)</f>
        <v>425.38333333333361</v>
      </c>
      <c r="H126" s="55">
        <f>VLOOKUP($C126,'Bilaga 2a-24'!$B$5:$N$314,6,FALSE)</f>
        <v>1018.3503472222229</v>
      </c>
      <c r="I126" s="55">
        <f>VLOOKUP($C126,'Bilaga 2a-24'!$B$5:$N$314,7,FALSE)</f>
        <v>805.99409722222254</v>
      </c>
      <c r="J126" s="55">
        <f>VLOOKUP($C126,'Bilaga 2a-24'!$B$5:$N$314,8,FALSE)</f>
        <v>1107.9165000000005</v>
      </c>
      <c r="K126" s="55">
        <f>VLOOKUP($C126,'Bilaga 2a-24'!$B$5:$N$314,9,FALSE)</f>
        <v>1474.284111111112</v>
      </c>
      <c r="L126" s="55">
        <f>VLOOKUP($C126,'Bilaga 2a-24'!$B$5:$N$314,12,FALSE)</f>
        <v>2658.2827631381401</v>
      </c>
      <c r="M126" s="55">
        <f>VLOOKUP($C126,'Bilaga 2a-24'!$B$5:$N$314,13,FALSE)</f>
        <v>2817.8550943196637</v>
      </c>
      <c r="N126" s="44"/>
      <c r="P126">
        <f t="shared" si="16"/>
        <v>7</v>
      </c>
    </row>
    <row r="127" spans="1:16" x14ac:dyDescent="0.2">
      <c r="B127" s="44"/>
      <c r="C127" s="54" t="s">
        <v>104</v>
      </c>
      <c r="D127" s="55">
        <f>VLOOKUP($C127,'Bilaga 2a-24'!$B$5:$N$314,2,FALSE)</f>
        <v>153.84264264264269</v>
      </c>
      <c r="E127" s="55">
        <f>VLOOKUP($C127,'Bilaga 2a-24'!$B$5:$N$314,3,FALSE)</f>
        <v>138.67222468058284</v>
      </c>
      <c r="F127" s="55">
        <f>VLOOKUP($C127,'Bilaga 2a-24'!$B$5:$N$314,4,FALSE)</f>
        <v>453.41111111111132</v>
      </c>
      <c r="G127" s="55">
        <f>VLOOKUP($C127,'Bilaga 2a-24'!$B$5:$N$314,5,FALSE)</f>
        <v>540.82777777777812</v>
      </c>
      <c r="H127" s="55">
        <f>VLOOKUP($C127,'Bilaga 2a-24'!$B$5:$N$314,6,FALSE)</f>
        <v>916.95451388888966</v>
      </c>
      <c r="I127" s="55">
        <f>VLOOKUP($C127,'Bilaga 2a-24'!$B$5:$N$314,7,FALSE)</f>
        <v>707.57256944444487</v>
      </c>
      <c r="J127" s="55">
        <f>VLOOKUP($C127,'Bilaga 2a-24'!$B$5:$N$314,8,FALSE)</f>
        <v>1118.2956111111116</v>
      </c>
      <c r="K127" s="55">
        <f>VLOOKUP($C127,'Bilaga 2a-24'!$B$5:$N$314,9,FALSE)</f>
        <v>1257.5987222222229</v>
      </c>
      <c r="L127" s="55">
        <f>VLOOKUP($C127,'Bilaga 2a-24'!$B$5:$N$314,12,FALSE)</f>
        <v>2642.5038787537551</v>
      </c>
      <c r="M127" s="55">
        <f>VLOOKUP($C127,'Bilaga 2a-24'!$B$5:$N$314,13,FALSE)</f>
        <v>2644.6712941250285</v>
      </c>
      <c r="N127" s="44"/>
      <c r="P127">
        <f t="shared" si="16"/>
        <v>4</v>
      </c>
    </row>
    <row r="128" spans="1:16" x14ac:dyDescent="0.2">
      <c r="B128" s="44"/>
      <c r="C128" s="54" t="s">
        <v>106</v>
      </c>
      <c r="D128" s="55">
        <f>VLOOKUP($C128,'Bilaga 2a-24'!$B$5:$N$314,2,FALSE)</f>
        <v>103.20513468013472</v>
      </c>
      <c r="E128" s="55">
        <f>VLOOKUP($C128,'Bilaga 2a-24'!$B$5:$N$314,3,FALSE)</f>
        <v>88.652780320909486</v>
      </c>
      <c r="F128" s="55">
        <f>VLOOKUP($C128,'Bilaga 2a-24'!$B$5:$N$314,4,FALSE)</f>
        <v>516.29600000000016</v>
      </c>
      <c r="G128" s="55">
        <f>VLOOKUP($C128,'Bilaga 2a-24'!$B$5:$N$314,5,FALSE)</f>
        <v>583.40361111111133</v>
      </c>
      <c r="H128" s="55">
        <f>VLOOKUP($C128,'Bilaga 2a-24'!$B$5:$N$314,6,FALSE)</f>
        <v>1023.6303819444448</v>
      </c>
      <c r="I128" s="55">
        <f>VLOOKUP($C128,'Bilaga 2a-24'!$B$5:$N$314,7,FALSE)</f>
        <v>733.24843750000036</v>
      </c>
      <c r="J128" s="55">
        <f>VLOOKUP($C128,'Bilaga 2a-24'!$B$5:$N$314,8,FALSE)</f>
        <v>1105.6648333333339</v>
      </c>
      <c r="K128" s="55">
        <f>VLOOKUP($C128,'Bilaga 2a-24'!$B$5:$N$314,9,FALSE)</f>
        <v>1293.6468333333339</v>
      </c>
      <c r="L128" s="55">
        <f>VLOOKUP($C128,'Bilaga 2a-24'!$B$5:$N$314,12,FALSE)</f>
        <v>2748.7963499579141</v>
      </c>
      <c r="M128" s="55">
        <f>VLOOKUP($C128,'Bilaga 2a-24'!$B$5:$N$314,13,FALSE)</f>
        <v>2698.951662265355</v>
      </c>
      <c r="N128" s="44"/>
      <c r="P128">
        <f t="shared" si="16"/>
        <v>6</v>
      </c>
    </row>
    <row r="129" spans="1:16" x14ac:dyDescent="0.2">
      <c r="B129" s="44"/>
      <c r="C129" s="54" t="s">
        <v>100</v>
      </c>
      <c r="D129" s="55">
        <f>VLOOKUP($C129,'Bilaga 2a-24'!$B$5:$N$314,2,FALSE)</f>
        <v>136.93051801801809</v>
      </c>
      <c r="E129" s="55">
        <f>VLOOKUP($C129,'Bilaga 2a-24'!$B$5:$N$314,3,FALSE)</f>
        <v>215.12499915228955</v>
      </c>
      <c r="F129" s="55">
        <f>VLOOKUP($C129,'Bilaga 2a-24'!$B$5:$N$314,4,FALSE)</f>
        <v>695.60555555555595</v>
      </c>
      <c r="G129" s="55">
        <f>VLOOKUP($C129,'Bilaga 2a-24'!$B$5:$N$314,5,FALSE)</f>
        <v>789.33333333333383</v>
      </c>
      <c r="H129" s="55">
        <f>VLOOKUP($C129,'Bilaga 2a-24'!$B$5:$N$314,6,FALSE)</f>
        <v>1032.5873263888896</v>
      </c>
      <c r="I129" s="55">
        <f>VLOOKUP($C129,'Bilaga 2a-24'!$B$5:$N$314,7,FALSE)</f>
        <v>785.45190972222269</v>
      </c>
      <c r="J129" s="55">
        <f>VLOOKUP($C129,'Bilaga 2a-24'!$B$5:$N$314,8,FALSE)</f>
        <v>959.63888888888948</v>
      </c>
      <c r="K129" s="55">
        <f>VLOOKUP($C129,'Bilaga 2a-24'!$B$5:$N$314,9,FALSE)</f>
        <v>1093.9347222222229</v>
      </c>
      <c r="L129" s="55">
        <f>VLOOKUP($C129,'Bilaga 2a-24'!$B$5:$N$314,12,FALSE)</f>
        <v>2824.7622888513529</v>
      </c>
      <c r="M129" s="55">
        <f>VLOOKUP($C129,'Bilaga 2a-24'!$B$5:$N$314,13,FALSE)</f>
        <v>2883.844964430069</v>
      </c>
      <c r="N129" s="44"/>
      <c r="P129">
        <f t="shared" si="16"/>
        <v>9</v>
      </c>
    </row>
    <row r="130" spans="1:16" x14ac:dyDescent="0.2">
      <c r="B130" s="44"/>
      <c r="C130" s="54" t="s">
        <v>609</v>
      </c>
      <c r="D130" s="55">
        <f>VLOOKUP($C130,'Bilaga 2a-24'!$B$5:$N$314,2,FALSE)</f>
        <v>255.23198198198213</v>
      </c>
      <c r="E130" s="55">
        <f>VLOOKUP($C130,'Bilaga 2a-24'!$B$5:$N$314,3,FALSE)</f>
        <v>123.61022101508229</v>
      </c>
      <c r="F130" s="55">
        <f>VLOOKUP($C130,'Bilaga 2a-24'!$B$5:$N$314,4,FALSE)</f>
        <v>644.14444444444473</v>
      </c>
      <c r="G130" s="55">
        <f>VLOOKUP($C130,'Bilaga 2a-24'!$B$5:$N$314,5,FALSE)</f>
        <v>644.14444444444473</v>
      </c>
      <c r="H130" s="55">
        <f>VLOOKUP($C130,'Bilaga 2a-24'!$B$5:$N$314,6,FALSE)</f>
        <v>1097.7887152777782</v>
      </c>
      <c r="I130" s="55">
        <f>VLOOKUP($C130,'Bilaga 2a-24'!$B$5:$N$314,7,FALSE)</f>
        <v>848.48454861111156</v>
      </c>
      <c r="J130" s="55">
        <f>VLOOKUP($C130,'Bilaga 2a-24'!$B$5:$N$314,8,FALSE)</f>
        <v>0</v>
      </c>
      <c r="K130" s="55">
        <f>VLOOKUP($C130,'Bilaga 2a-24'!$B$5:$N$314,9,FALSE)</f>
        <v>0</v>
      </c>
      <c r="L130" s="55">
        <f>VLOOKUP($C130,'Bilaga 2a-24'!$B$5:$N$314,12,FALSE)</f>
        <v>3040.8498404915431</v>
      </c>
      <c r="M130" s="55">
        <f>VLOOKUP($C130,'Bilaga 2a-24'!$B$5:$N$314,13,FALSE)</f>
        <v>2818.257930585025</v>
      </c>
      <c r="N130" s="44"/>
      <c r="P130">
        <f t="shared" si="16"/>
        <v>8</v>
      </c>
    </row>
    <row r="131" spans="1:16" x14ac:dyDescent="0.2">
      <c r="B131" s="44"/>
      <c r="C131" s="54" t="s">
        <v>96</v>
      </c>
      <c r="D131" s="55">
        <f>VLOOKUP($C131,'Bilaga 2a-24'!$B$5:$N$314,2,FALSE)</f>
        <v>121.38408408408412</v>
      </c>
      <c r="E131" s="55">
        <f>VLOOKUP($C131,'Bilaga 2a-24'!$B$5:$N$314,3,FALSE)</f>
        <v>134.39999686347119</v>
      </c>
      <c r="F131" s="55">
        <f>VLOOKUP($C131,'Bilaga 2a-24'!$B$5:$N$314,4,FALSE)</f>
        <v>736.82222222222254</v>
      </c>
      <c r="G131" s="55">
        <f>VLOOKUP($C131,'Bilaga 2a-24'!$B$5:$N$314,5,FALSE)</f>
        <v>736.82222222222254</v>
      </c>
      <c r="H131" s="55">
        <f>VLOOKUP($C131,'Bilaga 2a-24'!$B$5:$N$314,6,FALSE)</f>
        <v>1088.8095486111117</v>
      </c>
      <c r="I131" s="55">
        <f>VLOOKUP($C131,'Bilaga 2a-24'!$B$5:$N$314,7,FALSE)</f>
        <v>863.93252638888941</v>
      </c>
      <c r="J131" s="55">
        <f>VLOOKUP($C131,'Bilaga 2a-24'!$B$5:$N$314,8,FALSE)</f>
        <v>1138.571333333334</v>
      </c>
      <c r="K131" s="55">
        <f>VLOOKUP($C131,'Bilaga 2a-24'!$B$5:$N$314,9,FALSE)</f>
        <v>1263.7532777777785</v>
      </c>
      <c r="L131" s="55">
        <f>VLOOKUP($C131,'Bilaga 2a-24'!$B$5:$N$314,12,FALSE)</f>
        <v>3085.5871882507527</v>
      </c>
      <c r="M131" s="55">
        <f>VLOOKUP($C131,'Bilaga 2a-24'!$B$5:$N$314,13,FALSE)</f>
        <v>2998.9080232523615</v>
      </c>
      <c r="N131" s="44"/>
      <c r="P131">
        <f t="shared" si="16"/>
        <v>11</v>
      </c>
    </row>
    <row r="132" spans="1:16" x14ac:dyDescent="0.2">
      <c r="B132" s="44"/>
      <c r="C132" s="54" t="s">
        <v>99</v>
      </c>
      <c r="D132" s="55">
        <f>VLOOKUP($C132,'Bilaga 2a-24'!$B$5:$N$314,2,FALSE)</f>
        <v>142.95917508417517</v>
      </c>
      <c r="E132" s="55">
        <f>VLOOKUP($C132,'Bilaga 2a-24'!$B$5:$N$314,3,FALSE)</f>
        <v>114.50000339084228</v>
      </c>
      <c r="F132" s="55">
        <f>VLOOKUP($C132,'Bilaga 2a-24'!$B$5:$N$314,4,FALSE)</f>
        <v>545.69444444444468</v>
      </c>
      <c r="G132" s="55">
        <f>VLOOKUP($C132,'Bilaga 2a-24'!$B$5:$N$314,5,FALSE)</f>
        <v>597.50000000000034</v>
      </c>
      <c r="H132" s="55">
        <f>VLOOKUP($C132,'Bilaga 2a-24'!$B$5:$N$314,6,FALSE)</f>
        <v>1097.7887152777782</v>
      </c>
      <c r="I132" s="55">
        <f>VLOOKUP($C132,'Bilaga 2a-24'!$B$5:$N$314,7,FALSE)</f>
        <v>848.48454861111156</v>
      </c>
      <c r="J132" s="55">
        <f>VLOOKUP($C132,'Bilaga 2a-24'!$B$5:$N$314,8,FALSE)</f>
        <v>1274.6041666666672</v>
      </c>
      <c r="K132" s="55">
        <f>VLOOKUP($C132,'Bilaga 2a-24'!$B$5:$N$314,9,FALSE)</f>
        <v>1328.5155000000007</v>
      </c>
      <c r="L132" s="55">
        <f>VLOOKUP($C132,'Bilaga 2a-24'!$B$5:$N$314,12,FALSE)</f>
        <v>3061.0465014730653</v>
      </c>
      <c r="M132" s="55">
        <f>VLOOKUP($C132,'Bilaga 2a-24'!$B$5:$N$314,13,FALSE)</f>
        <v>2889.0000520019548</v>
      </c>
      <c r="N132" s="44"/>
      <c r="P132">
        <f t="shared" si="16"/>
        <v>10</v>
      </c>
    </row>
    <row r="133" spans="1:16" ht="13.5" thickBot="1" x14ac:dyDescent="0.25">
      <c r="B133" s="44"/>
      <c r="C133" s="57" t="s">
        <v>97</v>
      </c>
      <c r="D133" s="58">
        <f>VLOOKUP($C133,'Bilaga 2a-24'!$B$5:$N$314,2,FALSE)</f>
        <v>121.38408408408412</v>
      </c>
      <c r="E133" s="58">
        <f>VLOOKUP($C133,'Bilaga 2a-24'!$B$5:$N$314,3,FALSE)</f>
        <v>134.39999686347119</v>
      </c>
      <c r="F133" s="58">
        <f>VLOOKUP($C133,'Bilaga 2a-24'!$B$5:$N$314,4,FALSE)</f>
        <v>766.41666666666708</v>
      </c>
      <c r="G133" s="58">
        <f>VLOOKUP($C133,'Bilaga 2a-24'!$B$5:$N$314,5,FALSE)</f>
        <v>815.3333333333336</v>
      </c>
      <c r="H133" s="58">
        <f>VLOOKUP($C133,'Bilaga 2a-24'!$B$5:$N$314,6,FALSE)</f>
        <v>1097.7887152777782</v>
      </c>
      <c r="I133" s="58">
        <f>VLOOKUP($C133,'Bilaga 2a-24'!$B$5:$N$314,7,FALSE)</f>
        <v>848.48454861111156</v>
      </c>
      <c r="J133" s="58">
        <f>VLOOKUP($C133,'Bilaga 2a-24'!$B$5:$N$314,8,FALSE)</f>
        <v>1128.0265151515157</v>
      </c>
      <c r="K133" s="58">
        <f>VLOOKUP($C133,'Bilaga 2a-24'!$B$5:$N$314,9,FALSE)</f>
        <v>1232.8055555555561</v>
      </c>
      <c r="L133" s="58">
        <f>VLOOKUP($C133,'Bilaga 2a-24'!$B$5:$N$314,12,FALSE)</f>
        <v>3113.6159811800458</v>
      </c>
      <c r="M133" s="58">
        <f>VLOOKUP($C133,'Bilaga 2a-24'!$B$5:$N$314,13,FALSE)</f>
        <v>3031.0234343634725</v>
      </c>
      <c r="N133" s="44"/>
      <c r="P133">
        <f t="shared" si="16"/>
        <v>12</v>
      </c>
    </row>
    <row r="134" spans="1:16" ht="18.75" customHeight="1" thickTop="1" x14ac:dyDescent="0.2">
      <c r="B134" s="44"/>
      <c r="C134" s="59" t="s">
        <v>605</v>
      </c>
      <c r="D134" s="60">
        <f t="shared" ref="D134:M134" si="17">SUM(D122:D133)/COUNTIF(D122:D133,"&gt;0")</f>
        <v>137.66802493781668</v>
      </c>
      <c r="E134" s="60">
        <f t="shared" si="17"/>
        <v>131.85216564602334</v>
      </c>
      <c r="F134" s="60">
        <f t="shared" si="17"/>
        <v>546.91957870370391</v>
      </c>
      <c r="G134" s="60">
        <f t="shared" si="17"/>
        <v>608.40608796296328</v>
      </c>
      <c r="H134" s="60">
        <f t="shared" si="17"/>
        <v>1036.9902343750007</v>
      </c>
      <c r="I134" s="60">
        <f t="shared" si="17"/>
        <v>776.31764108796335</v>
      </c>
      <c r="J134" s="60">
        <f t="shared" si="17"/>
        <v>1066.963991276401</v>
      </c>
      <c r="K134" s="60">
        <f t="shared" si="17"/>
        <v>1235.0827222222229</v>
      </c>
      <c r="L134" s="60">
        <f t="shared" si="17"/>
        <v>2786.6018882521671</v>
      </c>
      <c r="M134" s="60">
        <f t="shared" si="17"/>
        <v>2748.9032831101863</v>
      </c>
      <c r="N134" s="44"/>
      <c r="P134" s="19">
        <f>+M134/L134-1</f>
        <v>-1.3528522068728788E-2</v>
      </c>
    </row>
    <row r="135" spans="1:16" x14ac:dyDescent="0.2">
      <c r="B135" s="44"/>
      <c r="C135" s="61" t="s">
        <v>606</v>
      </c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44"/>
    </row>
    <row r="136" spans="1:16" x14ac:dyDescent="0.2">
      <c r="B136" s="44"/>
      <c r="C136" s="61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44"/>
    </row>
    <row r="137" spans="1:16" x14ac:dyDescent="0.2">
      <c r="B137" s="44"/>
      <c r="C137" s="61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44"/>
    </row>
    <row r="138" spans="1:16" ht="15.75" x14ac:dyDescent="0.25">
      <c r="B138" s="44"/>
      <c r="C138" s="45" t="str">
        <f>CONCATENATE("Kostnad fördelad per nyttighet i kr/månad och lägenhet inkl moms i ",A141)</f>
        <v>Kostnad fördelad per nyttighet i kr/månad och lägenhet inkl moms i Gotlands län</v>
      </c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4"/>
    </row>
    <row r="139" spans="1:16" x14ac:dyDescent="0.2">
      <c r="B139" s="44"/>
      <c r="C139" s="44"/>
      <c r="D139" s="46" t="s">
        <v>1</v>
      </c>
      <c r="E139" s="46"/>
      <c r="F139" s="46" t="s">
        <v>2</v>
      </c>
      <c r="G139" s="46"/>
      <c r="H139" s="46" t="s">
        <v>3</v>
      </c>
      <c r="I139" s="46"/>
      <c r="J139" s="46" t="s">
        <v>4</v>
      </c>
      <c r="K139" s="46"/>
      <c r="L139" s="46" t="s">
        <v>601</v>
      </c>
      <c r="M139" s="46"/>
      <c r="N139" s="44"/>
      <c r="O139" s="47" t="s">
        <v>602</v>
      </c>
    </row>
    <row r="140" spans="1:16" ht="13.5" thickBot="1" x14ac:dyDescent="0.25">
      <c r="A140" t="s">
        <v>7</v>
      </c>
      <c r="B140" s="44"/>
      <c r="C140" s="48" t="s">
        <v>8</v>
      </c>
      <c r="D140" s="49">
        <v>2023</v>
      </c>
      <c r="E140" s="49">
        <v>2024</v>
      </c>
      <c r="F140" s="49">
        <v>2023</v>
      </c>
      <c r="G140" s="49">
        <v>2024</v>
      </c>
      <c r="H140" s="49">
        <v>2023</v>
      </c>
      <c r="I140" s="49">
        <v>2024</v>
      </c>
      <c r="J140" s="49">
        <v>2023</v>
      </c>
      <c r="K140" s="49">
        <v>2024</v>
      </c>
      <c r="L140" s="49">
        <v>2023</v>
      </c>
      <c r="M140" s="49">
        <v>2024</v>
      </c>
      <c r="N140" s="44"/>
      <c r="O140" s="47">
        <v>2024</v>
      </c>
    </row>
    <row r="141" spans="1:16" ht="13.5" thickBot="1" x14ac:dyDescent="0.25">
      <c r="A141" s="14" t="s">
        <v>610</v>
      </c>
      <c r="B141" s="44"/>
      <c r="C141" s="63" t="s">
        <v>107</v>
      </c>
      <c r="D141" s="64">
        <f>VLOOKUP($C141,'Bilaga 2a-24'!$B$5:$N$314,2,FALSE)</f>
        <v>152.00038888888898</v>
      </c>
      <c r="E141" s="64">
        <f>VLOOKUP($C141,'Bilaga 2a-24'!$B$5:$N$314,3,FALSE)</f>
        <v>174.03316497802732</v>
      </c>
      <c r="F141" s="64">
        <f>VLOOKUP($C141,'Bilaga 2a-24'!$B$5:$N$314,4,FALSE)</f>
        <v>755.02222222222247</v>
      </c>
      <c r="G141" s="64">
        <f>VLOOKUP($C141,'Bilaga 2a-24'!$B$5:$N$314,5,FALSE)</f>
        <v>755.02405555555595</v>
      </c>
      <c r="H141" s="64">
        <f>VLOOKUP($C141,'Bilaga 2a-24'!$B$5:$N$314,6,FALSE)</f>
        <v>990.23229166666727</v>
      </c>
      <c r="I141" s="64">
        <f>VLOOKUP($C141,'Bilaga 2a-24'!$B$5:$N$314,7,FALSE)</f>
        <v>766.88854166666715</v>
      </c>
      <c r="J141" s="64">
        <f>VLOOKUP($C141,'Bilaga 2a-24'!$B$5:$N$314,8,FALSE)</f>
        <v>1029.3333333333337</v>
      </c>
      <c r="K141" s="64">
        <f>VLOOKUP($C141,'Bilaga 2a-24'!$B$5:$N$314,9,FALSE)</f>
        <v>1163.3611111111118</v>
      </c>
      <c r="L141" s="64">
        <f>VLOOKUP($C141,'Bilaga 2a-24'!$B$5:$N$314,12,FALSE)</f>
        <v>2926.588236111113</v>
      </c>
      <c r="M141" s="64">
        <f>VLOOKUP($C141,'Bilaga 2a-24'!$B$5:$N$314,13,FALSE)</f>
        <v>2859.3068733113619</v>
      </c>
      <c r="N141" s="44"/>
    </row>
    <row r="142" spans="1:16" ht="13.5" thickTop="1" x14ac:dyDescent="0.2">
      <c r="A142" s="14"/>
      <c r="B142" s="44"/>
      <c r="C142" s="59" t="s">
        <v>605</v>
      </c>
      <c r="D142" s="60">
        <f>+D141</f>
        <v>152.00038888888898</v>
      </c>
      <c r="E142" s="60">
        <f t="shared" ref="E142:M142" si="18">+E141</f>
        <v>174.03316497802732</v>
      </c>
      <c r="F142" s="60">
        <f t="shared" si="18"/>
        <v>755.02222222222247</v>
      </c>
      <c r="G142" s="60">
        <f t="shared" si="18"/>
        <v>755.02405555555595</v>
      </c>
      <c r="H142" s="60">
        <f t="shared" si="18"/>
        <v>990.23229166666727</v>
      </c>
      <c r="I142" s="60">
        <f t="shared" si="18"/>
        <v>766.88854166666715</v>
      </c>
      <c r="J142" s="60">
        <f t="shared" si="18"/>
        <v>1029.3333333333337</v>
      </c>
      <c r="K142" s="60">
        <f t="shared" si="18"/>
        <v>1163.3611111111118</v>
      </c>
      <c r="L142" s="60">
        <f t="shared" si="18"/>
        <v>2926.588236111113</v>
      </c>
      <c r="M142" s="60">
        <f t="shared" si="18"/>
        <v>2859.3068733113619</v>
      </c>
      <c r="N142" s="44"/>
      <c r="P142" s="19">
        <f>+M142/L142-1</f>
        <v>-2.298969221893532E-2</v>
      </c>
    </row>
    <row r="143" spans="1:16" x14ac:dyDescent="0.2">
      <c r="A143" s="14"/>
      <c r="B143" s="44"/>
      <c r="C143" s="59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44"/>
    </row>
    <row r="144" spans="1:16" x14ac:dyDescent="0.2">
      <c r="B144" s="44"/>
      <c r="C144" s="59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44"/>
    </row>
    <row r="145" spans="1:16" ht="15.75" x14ac:dyDescent="0.25">
      <c r="B145" s="44"/>
      <c r="C145" s="45" t="str">
        <f>CONCATENATE("Kostnad fördelad per nyttighet i kr/månad och lägenhet inkl moms i ",A148)</f>
        <v>Kostnad fördelad per nyttighet i kr/månad och lägenhet inkl moms i Blekinge län</v>
      </c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4"/>
    </row>
    <row r="146" spans="1:16" x14ac:dyDescent="0.2">
      <c r="B146" s="44"/>
      <c r="C146" s="44"/>
      <c r="D146" s="46" t="s">
        <v>1</v>
      </c>
      <c r="E146" s="46"/>
      <c r="F146" s="46" t="s">
        <v>2</v>
      </c>
      <c r="G146" s="46"/>
      <c r="H146" s="46" t="s">
        <v>3</v>
      </c>
      <c r="I146" s="46"/>
      <c r="J146" s="46" t="s">
        <v>4</v>
      </c>
      <c r="K146" s="46"/>
      <c r="L146" s="46" t="s">
        <v>601</v>
      </c>
      <c r="M146" s="46"/>
      <c r="N146" s="44"/>
      <c r="O146" s="47" t="s">
        <v>602</v>
      </c>
    </row>
    <row r="147" spans="1:16" ht="13.5" thickBot="1" x14ac:dyDescent="0.25">
      <c r="A147" t="s">
        <v>7</v>
      </c>
      <c r="B147" s="44"/>
      <c r="C147" s="48" t="s">
        <v>8</v>
      </c>
      <c r="D147" s="49">
        <v>2023</v>
      </c>
      <c r="E147" s="49">
        <v>2024</v>
      </c>
      <c r="F147" s="49">
        <v>2023</v>
      </c>
      <c r="G147" s="49">
        <v>2024</v>
      </c>
      <c r="H147" s="49">
        <v>2023</v>
      </c>
      <c r="I147" s="49">
        <v>2024</v>
      </c>
      <c r="J147" s="49">
        <v>2023</v>
      </c>
      <c r="K147" s="49">
        <v>2024</v>
      </c>
      <c r="L147" s="49">
        <v>2023</v>
      </c>
      <c r="M147" s="49">
        <v>2024</v>
      </c>
      <c r="N147" s="44"/>
      <c r="O147" s="47">
        <v>2024</v>
      </c>
      <c r="P147" t="s">
        <v>603</v>
      </c>
    </row>
    <row r="148" spans="1:16" ht="18.75" customHeight="1" x14ac:dyDescent="0.2">
      <c r="A148" s="14" t="s">
        <v>108</v>
      </c>
      <c r="B148" s="62"/>
      <c r="C148" s="51" t="s">
        <v>110</v>
      </c>
      <c r="D148" s="52">
        <f>VLOOKUP($C148,'Bilaga 2a-24'!$B$5:$N$314,2,FALSE)</f>
        <v>103.15690690690697</v>
      </c>
      <c r="E148" s="52">
        <f>VLOOKUP($C148,'Bilaga 2a-24'!$B$5:$N$314,3,FALSE)</f>
        <v>96.483333333333391</v>
      </c>
      <c r="F148" s="52">
        <f>VLOOKUP($C148,'Bilaga 2a-24'!$B$5:$N$314,4,FALSE)</f>
        <v>377.58333333333354</v>
      </c>
      <c r="G148" s="52">
        <f>VLOOKUP($C148,'Bilaga 2a-24'!$B$5:$N$314,5,FALSE)</f>
        <v>467.38333333333361</v>
      </c>
      <c r="H148" s="52">
        <f>VLOOKUP($C148,'Bilaga 2a-24'!$B$5:$N$314,6,FALSE)</f>
        <v>1029.517881944445</v>
      </c>
      <c r="I148" s="52">
        <f>VLOOKUP($C148,'Bilaga 2a-24'!$B$5:$N$314,7,FALSE)</f>
        <v>737.70538194444487</v>
      </c>
      <c r="J148" s="52">
        <f>VLOOKUP($C148,'Bilaga 2a-24'!$B$5:$N$314,8,FALSE)</f>
        <v>932.86550000000045</v>
      </c>
      <c r="K148" s="52">
        <f>VLOOKUP($C148,'Bilaga 2a-24'!$B$5:$N$314,9,FALSE)</f>
        <v>984.28927777777835</v>
      </c>
      <c r="L148" s="52">
        <f>VLOOKUP($C148,'Bilaga 2a-24'!$B$5:$N$314,12,FALSE)</f>
        <v>2443.1236221846862</v>
      </c>
      <c r="M148" s="52">
        <f>VLOOKUP($C148,'Bilaga 2a-24'!$B$5:$N$314,13,FALSE)</f>
        <v>2285.8613263888901</v>
      </c>
      <c r="N148" s="44"/>
      <c r="O148" s="36">
        <f>+M152-M148</f>
        <v>432.40483333333304</v>
      </c>
      <c r="P148">
        <f>RANK(M148,$M$148:$M$152,1)</f>
        <v>1</v>
      </c>
    </row>
    <row r="149" spans="1:16" x14ac:dyDescent="0.2">
      <c r="B149" s="44"/>
      <c r="C149" s="54" t="s">
        <v>111</v>
      </c>
      <c r="D149" s="55">
        <f>VLOOKUP($C149,'Bilaga 2a-24'!$B$5:$N$314,2,FALSE)</f>
        <v>80.584466019417519</v>
      </c>
      <c r="E149" s="55">
        <f>VLOOKUP($C149,'Bilaga 2a-24'!$B$5:$N$314,3,FALSE)</f>
        <v>103.87222501966671</v>
      </c>
      <c r="F149" s="55">
        <f>VLOOKUP($C149,'Bilaga 2a-24'!$B$5:$N$314,4,FALSE)</f>
        <v>432.85555555555578</v>
      </c>
      <c r="G149" s="55">
        <f>VLOOKUP($C149,'Bilaga 2a-24'!$B$5:$N$314,5,FALSE)</f>
        <v>547.52222222222247</v>
      </c>
      <c r="H149" s="55">
        <f>VLOOKUP($C149,'Bilaga 2a-24'!$B$5:$N$314,6,FALSE)</f>
        <v>954.37829861111152</v>
      </c>
      <c r="I149" s="55">
        <f>VLOOKUP($C149,'Bilaga 2a-24'!$B$5:$N$314,7,FALSE)</f>
        <v>671.5032986111114</v>
      </c>
      <c r="J149" s="55">
        <f>VLOOKUP($C149,'Bilaga 2a-24'!$B$5:$N$314,8,FALSE)</f>
        <v>934.70972222222269</v>
      </c>
      <c r="K149" s="55">
        <f>VLOOKUP($C149,'Bilaga 2a-24'!$B$5:$N$314,9,FALSE)</f>
        <v>1149.4222222222227</v>
      </c>
      <c r="L149" s="55">
        <f>VLOOKUP($C149,'Bilaga 2a-24'!$B$5:$N$314,12,FALSE)</f>
        <v>2402.5280424083076</v>
      </c>
      <c r="M149" s="55">
        <f>VLOOKUP($C149,'Bilaga 2a-24'!$B$5:$N$314,13,FALSE)</f>
        <v>2472.3199680752236</v>
      </c>
      <c r="N149" s="44"/>
      <c r="P149">
        <f t="shared" ref="P149:P152" si="19">RANK(M149,$M$148:$M$152,1)</f>
        <v>2</v>
      </c>
    </row>
    <row r="150" spans="1:16" x14ac:dyDescent="0.2">
      <c r="B150" s="44"/>
      <c r="C150" s="54" t="s">
        <v>109</v>
      </c>
      <c r="D150" s="55">
        <f>VLOOKUP($C150,'Bilaga 2a-24'!$B$5:$N$314,2,FALSE)</f>
        <v>142.64894894894903</v>
      </c>
      <c r="E150" s="55">
        <f>VLOOKUP($C150,'Bilaga 2a-24'!$B$5:$N$314,3,FALSE)</f>
        <v>123.45555555555562</v>
      </c>
      <c r="F150" s="55">
        <f>VLOOKUP($C150,'Bilaga 2a-24'!$B$5:$N$314,4,FALSE)</f>
        <v>545.18888888888921</v>
      </c>
      <c r="G150" s="55">
        <f>VLOOKUP($C150,'Bilaga 2a-24'!$B$5:$N$314,5,FALSE)</f>
        <v>567.60000000000025</v>
      </c>
      <c r="H150" s="55">
        <f>VLOOKUP($C150,'Bilaga 2a-24'!$B$5:$N$314,6,FALSE)</f>
        <v>1021.417881944445</v>
      </c>
      <c r="I150" s="55">
        <f>VLOOKUP($C150,'Bilaga 2a-24'!$B$5:$N$314,7,FALSE)</f>
        <v>755.63663194444473</v>
      </c>
      <c r="J150" s="55">
        <f>VLOOKUP($C150,'Bilaga 2a-24'!$B$5:$N$314,8,FALSE)</f>
        <v>984.12844444444488</v>
      </c>
      <c r="K150" s="55">
        <f>VLOOKUP($C150,'Bilaga 2a-24'!$B$5:$N$314,9,FALSE)</f>
        <v>1190.5312222222226</v>
      </c>
      <c r="L150" s="55">
        <f>VLOOKUP($C150,'Bilaga 2a-24'!$B$5:$N$314,12,FALSE)</f>
        <v>2693.3841642267275</v>
      </c>
      <c r="M150" s="55">
        <f>VLOOKUP($C150,'Bilaga 2a-24'!$B$5:$N$314,13,FALSE)</f>
        <v>2637.2234097222236</v>
      </c>
      <c r="N150" s="44"/>
      <c r="P150">
        <f t="shared" si="19"/>
        <v>3</v>
      </c>
    </row>
    <row r="151" spans="1:16" x14ac:dyDescent="0.2">
      <c r="B151" s="44"/>
      <c r="C151" s="54" t="s">
        <v>113</v>
      </c>
      <c r="D151" s="55">
        <f>VLOOKUP($C151,'Bilaga 2a-24'!$B$5:$N$314,2,FALSE)</f>
        <v>110.50480480480486</v>
      </c>
      <c r="E151" s="55">
        <f>VLOOKUP($C151,'Bilaga 2a-24'!$B$5:$N$314,3,FALSE)</f>
        <v>91.819773779975051</v>
      </c>
      <c r="F151" s="55">
        <f>VLOOKUP($C151,'Bilaga 2a-24'!$B$5:$N$314,4,FALSE)</f>
        <v>478.02777777777806</v>
      </c>
      <c r="G151" s="55">
        <f>VLOOKUP($C151,'Bilaga 2a-24'!$B$5:$N$314,5,FALSE)</f>
        <v>513.91666666666686</v>
      </c>
      <c r="H151" s="55">
        <f>VLOOKUP($C151,'Bilaga 2a-24'!$B$5:$N$314,6,FALSE)</f>
        <v>1022.517881944445</v>
      </c>
      <c r="I151" s="55">
        <f>VLOOKUP($C151,'Bilaga 2a-24'!$B$5:$N$314,7,FALSE)</f>
        <v>712.14288194444487</v>
      </c>
      <c r="J151" s="55">
        <f>VLOOKUP($C151,'Bilaga 2a-24'!$B$5:$N$314,8,FALSE)</f>
        <v>1243.7778850000007</v>
      </c>
      <c r="K151" s="55">
        <f>VLOOKUP($C151,'Bilaga 2a-24'!$B$5:$N$314,9,FALSE)</f>
        <v>1359.0416666666672</v>
      </c>
      <c r="L151" s="55">
        <f>VLOOKUP($C151,'Bilaga 2a-24'!$B$5:$N$314,12,FALSE)</f>
        <v>2854.828349527028</v>
      </c>
      <c r="M151" s="55">
        <f>VLOOKUP($C151,'Bilaga 2a-24'!$B$5:$N$314,13,FALSE)</f>
        <v>2676.9209890577545</v>
      </c>
      <c r="N151" s="44"/>
      <c r="P151">
        <f t="shared" si="19"/>
        <v>4</v>
      </c>
    </row>
    <row r="152" spans="1:16" ht="12.75" customHeight="1" thickBot="1" x14ac:dyDescent="0.25">
      <c r="B152" s="44"/>
      <c r="C152" s="57" t="s">
        <v>112</v>
      </c>
      <c r="D152" s="58">
        <f>VLOOKUP($C152,'Bilaga 2a-24'!$B$5:$N$314,2,FALSE)</f>
        <v>78.887179487179523</v>
      </c>
      <c r="E152" s="58">
        <f>VLOOKUP($C152,'Bilaga 2a-24'!$B$5:$N$314,3,FALSE)</f>
        <v>88.68888888888894</v>
      </c>
      <c r="F152" s="58">
        <f>VLOOKUP($C152,'Bilaga 2a-24'!$B$5:$N$314,4,FALSE)</f>
        <v>561.3000000000003</v>
      </c>
      <c r="G152" s="58">
        <f>VLOOKUP($C152,'Bilaga 2a-24'!$B$5:$N$314,5,FALSE)</f>
        <v>617.43333333333374</v>
      </c>
      <c r="H152" s="58">
        <f>VLOOKUP($C152,'Bilaga 2a-24'!$B$5:$N$314,6,FALSE)</f>
        <v>1061.7470486111115</v>
      </c>
      <c r="I152" s="58">
        <f>VLOOKUP($C152,'Bilaga 2a-24'!$B$5:$N$314,7,FALSE)</f>
        <v>783.5595486111115</v>
      </c>
      <c r="J152" s="58">
        <f>VLOOKUP($C152,'Bilaga 2a-24'!$B$5:$N$314,8,FALSE)</f>
        <v>1007.1597777777782</v>
      </c>
      <c r="K152" s="58">
        <f>VLOOKUP($C152,'Bilaga 2a-24'!$B$5:$N$314,9,FALSE)</f>
        <v>1228.5843888888894</v>
      </c>
      <c r="L152" s="58">
        <f>VLOOKUP($C152,'Bilaga 2a-24'!$B$5:$N$314,12,FALSE)</f>
        <v>2709.0940058760702</v>
      </c>
      <c r="M152" s="58">
        <f>VLOOKUP($C152,'Bilaga 2a-24'!$B$5:$N$314,13,FALSE)</f>
        <v>2718.2661597222232</v>
      </c>
      <c r="N152" s="44"/>
      <c r="P152">
        <f t="shared" si="19"/>
        <v>5</v>
      </c>
    </row>
    <row r="153" spans="1:16" ht="18.75" customHeight="1" thickTop="1" x14ac:dyDescent="0.2">
      <c r="B153" s="44"/>
      <c r="C153" s="59" t="s">
        <v>605</v>
      </c>
      <c r="D153" s="60">
        <f>SUM(D148:D152)/COUNTIF(D148:D152,"&gt;0")</f>
        <v>103.15646123345157</v>
      </c>
      <c r="E153" s="60">
        <f t="shared" ref="E153:M153" si="20">SUM(E148:E152)/COUNTIF(E148:E152,"&gt;0")</f>
        <v>100.86395531548393</v>
      </c>
      <c r="F153" s="60">
        <f t="shared" si="20"/>
        <v>478.99111111111142</v>
      </c>
      <c r="G153" s="60">
        <f t="shared" si="20"/>
        <v>542.7711111111114</v>
      </c>
      <c r="H153" s="60">
        <f t="shared" si="20"/>
        <v>1017.9157986111117</v>
      </c>
      <c r="I153" s="60">
        <f t="shared" si="20"/>
        <v>732.10954861111145</v>
      </c>
      <c r="J153" s="60">
        <f t="shared" si="20"/>
        <v>1020.5282658888893</v>
      </c>
      <c r="K153" s="60">
        <f t="shared" si="20"/>
        <v>1182.373755555556</v>
      </c>
      <c r="L153" s="60">
        <f t="shared" si="20"/>
        <v>2620.5916368445637</v>
      </c>
      <c r="M153" s="60">
        <f t="shared" si="20"/>
        <v>2558.1183705932626</v>
      </c>
      <c r="N153" s="44"/>
      <c r="P153" s="19">
        <f>+M153/L153-1</f>
        <v>-2.3839374808707237E-2</v>
      </c>
    </row>
    <row r="154" spans="1:16" ht="12.75" customHeight="1" x14ac:dyDescent="0.2">
      <c r="B154" s="44"/>
      <c r="C154" s="59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44"/>
    </row>
    <row r="155" spans="1:16" ht="12.75" customHeight="1" x14ac:dyDescent="0.2">
      <c r="B155" s="44"/>
      <c r="C155" s="59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44"/>
    </row>
    <row r="156" spans="1:16" ht="12.75" customHeight="1" x14ac:dyDescent="0.25">
      <c r="B156" s="44"/>
      <c r="C156" s="45" t="str">
        <f>CONCATENATE("Kostnad fördelad per nyttighet i kr/månad och lägenhet inkl moms i ",A159)</f>
        <v>Kostnad fördelad per nyttighet i kr/månad och lägenhet inkl moms i Skåne län</v>
      </c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4"/>
    </row>
    <row r="157" spans="1:16" ht="12.75" customHeight="1" x14ac:dyDescent="0.2">
      <c r="B157" s="44"/>
      <c r="C157" s="44"/>
      <c r="D157" s="46" t="s">
        <v>1</v>
      </c>
      <c r="E157" s="46"/>
      <c r="F157" s="46" t="s">
        <v>2</v>
      </c>
      <c r="G157" s="46"/>
      <c r="H157" s="46" t="s">
        <v>3</v>
      </c>
      <c r="I157" s="46"/>
      <c r="J157" s="46" t="s">
        <v>4</v>
      </c>
      <c r="K157" s="46"/>
      <c r="L157" s="46" t="s">
        <v>601</v>
      </c>
      <c r="M157" s="46"/>
      <c r="N157" s="44"/>
      <c r="O157" s="47" t="s">
        <v>602</v>
      </c>
    </row>
    <row r="158" spans="1:16" ht="13.5" thickBot="1" x14ac:dyDescent="0.25">
      <c r="A158" t="s">
        <v>7</v>
      </c>
      <c r="B158" s="44"/>
      <c r="C158" s="48" t="s">
        <v>8</v>
      </c>
      <c r="D158" s="49">
        <v>2023</v>
      </c>
      <c r="E158" s="49">
        <v>2024</v>
      </c>
      <c r="F158" s="49">
        <v>2023</v>
      </c>
      <c r="G158" s="49">
        <v>2024</v>
      </c>
      <c r="H158" s="49">
        <v>2023</v>
      </c>
      <c r="I158" s="49">
        <v>2024</v>
      </c>
      <c r="J158" s="49">
        <v>2023</v>
      </c>
      <c r="K158" s="49">
        <v>2024</v>
      </c>
      <c r="L158" s="49">
        <v>2023</v>
      </c>
      <c r="M158" s="49">
        <v>2024</v>
      </c>
      <c r="N158" s="44"/>
      <c r="O158" s="47">
        <v>2024</v>
      </c>
      <c r="P158" t="s">
        <v>603</v>
      </c>
    </row>
    <row r="159" spans="1:16" ht="18.75" customHeight="1" x14ac:dyDescent="0.2">
      <c r="A159" s="14" t="s">
        <v>114</v>
      </c>
      <c r="B159" s="62"/>
      <c r="C159" s="51" t="s">
        <v>144</v>
      </c>
      <c r="D159" s="52">
        <f>VLOOKUP($C159,'Bilaga 2a-24'!$B$5:$N$314,2,FALSE)</f>
        <v>75.545321637426937</v>
      </c>
      <c r="E159" s="52">
        <f>VLOOKUP($C159,'Bilaga 2a-24'!$B$5:$N$314,3,FALSE)</f>
        <v>78.6666666666667</v>
      </c>
      <c r="F159" s="52">
        <f>VLOOKUP($C159,'Bilaga 2a-24'!$B$5:$N$314,4,FALSE)</f>
        <v>307.60555555555572</v>
      </c>
      <c r="G159" s="52">
        <f>VLOOKUP($C159,'Bilaga 2a-24'!$B$5:$N$314,5,FALSE)</f>
        <v>311.50000000000017</v>
      </c>
      <c r="H159" s="52">
        <f>VLOOKUP($C159,'Bilaga 2a-24'!$B$5:$N$314,6,FALSE)</f>
        <v>980.14288194444487</v>
      </c>
      <c r="I159" s="52">
        <f>VLOOKUP($C159,'Bilaga 2a-24'!$B$5:$N$314,7,FALSE)</f>
        <v>691.7470486111115</v>
      </c>
      <c r="J159" s="52">
        <f>VLOOKUP($C159,'Bilaga 2a-24'!$B$5:$N$314,8,FALSE)</f>
        <v>961.14000000000033</v>
      </c>
      <c r="K159" s="52">
        <f>VLOOKUP($C159,'Bilaga 2a-24'!$B$5:$N$314,9,FALSE)</f>
        <v>1034.7051666666671</v>
      </c>
      <c r="L159" s="52">
        <f>VLOOKUP($C159,'Bilaga 2a-24'!$B$5:$N$314,12,FALSE)</f>
        <v>2324.4337591374274</v>
      </c>
      <c r="M159" s="52">
        <f>VLOOKUP($C159,'Bilaga 2a-24'!$B$5:$N$314,13,FALSE)</f>
        <v>2116.6188819444455</v>
      </c>
      <c r="N159" s="44"/>
      <c r="O159" s="36">
        <f>+M191-M159</f>
        <v>1150.3302228257926</v>
      </c>
      <c r="P159">
        <f>RANK(M159,$M$159:$M$191,1)</f>
        <v>1</v>
      </c>
    </row>
    <row r="160" spans="1:16" x14ac:dyDescent="0.2">
      <c r="B160" s="44"/>
      <c r="C160" s="54" t="s">
        <v>143</v>
      </c>
      <c r="D160" s="55">
        <f>VLOOKUP($C160,'Bilaga 2a-24'!$B$5:$N$314,2,FALSE)</f>
        <v>59.988011695906472</v>
      </c>
      <c r="E160" s="55">
        <f>VLOOKUP($C160,'Bilaga 2a-24'!$B$5:$N$314,3,FALSE)</f>
        <v>60.283333333333367</v>
      </c>
      <c r="F160" s="55">
        <f>VLOOKUP($C160,'Bilaga 2a-24'!$B$5:$N$314,4,FALSE)</f>
        <v>335.01111111111129</v>
      </c>
      <c r="G160" s="55">
        <f>VLOOKUP($C160,'Bilaga 2a-24'!$B$5:$N$314,5,FALSE)</f>
        <v>412.62777777777796</v>
      </c>
      <c r="H160" s="55">
        <f>VLOOKUP($C160,'Bilaga 2a-24'!$B$5:$N$314,6,FALSE)</f>
        <v>992.51093750000052</v>
      </c>
      <c r="I160" s="55">
        <f>VLOOKUP($C160,'Bilaga 2a-24'!$B$5:$N$314,7,FALSE)</f>
        <v>716.47690972222256</v>
      </c>
      <c r="J160" s="55">
        <f>VLOOKUP($C160,'Bilaga 2a-24'!$B$5:$N$314,8,FALSE)</f>
        <v>951.14688888888941</v>
      </c>
      <c r="K160" s="55">
        <f>VLOOKUP($C160,'Bilaga 2a-24'!$B$5:$N$314,9,FALSE)</f>
        <v>1000.2332222222229</v>
      </c>
      <c r="L160" s="55">
        <f>VLOOKUP($C160,'Bilaga 2a-24'!$B$5:$N$314,12,FALSE)</f>
        <v>2338.6569491959076</v>
      </c>
      <c r="M160" s="55">
        <f>VLOOKUP($C160,'Bilaga 2a-24'!$B$5:$N$314,13,FALSE)</f>
        <v>2189.6212430555565</v>
      </c>
      <c r="N160" s="44"/>
      <c r="P160">
        <f t="shared" ref="P160:P191" si="21">RANK(M160,$M$159:$M$191,1)</f>
        <v>2</v>
      </c>
    </row>
    <row r="161" spans="2:16" x14ac:dyDescent="0.2">
      <c r="B161" s="44"/>
      <c r="C161" s="54" t="s">
        <v>126</v>
      </c>
      <c r="D161" s="55">
        <f>VLOOKUP($C161,'Bilaga 2a-24'!$B$5:$N$314,2,FALSE)</f>
        <v>66.828947368421083</v>
      </c>
      <c r="E161" s="55">
        <f>VLOOKUP($C161,'Bilaga 2a-24'!$B$5:$N$314,3,FALSE)</f>
        <v>68.444444444444471</v>
      </c>
      <c r="F161" s="55">
        <f>VLOOKUP($C161,'Bilaga 2a-24'!$B$5:$N$314,4,FALSE)</f>
        <v>323.63888888888908</v>
      </c>
      <c r="G161" s="55">
        <f>VLOOKUP($C161,'Bilaga 2a-24'!$B$5:$N$314,5,FALSE)</f>
        <v>400.027777777778</v>
      </c>
      <c r="H161" s="55">
        <f>VLOOKUP($C161,'Bilaga 2a-24'!$B$5:$N$314,6,FALSE)</f>
        <v>992.51093750000052</v>
      </c>
      <c r="I161" s="55">
        <f>VLOOKUP($C161,'Bilaga 2a-24'!$B$5:$N$314,7,FALSE)</f>
        <v>716.47690972222256</v>
      </c>
      <c r="J161" s="55">
        <f>VLOOKUP($C161,'Bilaga 2a-24'!$B$5:$N$314,8,FALSE)</f>
        <v>992.98500000000058</v>
      </c>
      <c r="K161" s="55">
        <f>VLOOKUP($C161,'Bilaga 2a-24'!$B$5:$N$314,9,FALSE)</f>
        <v>1044.1836111111118</v>
      </c>
      <c r="L161" s="55">
        <f>VLOOKUP($C161,'Bilaga 2a-24'!$B$5:$N$314,12,FALSE)</f>
        <v>2375.9637737573112</v>
      </c>
      <c r="M161" s="55">
        <f>VLOOKUP($C161,'Bilaga 2a-24'!$B$5:$N$314,13,FALSE)</f>
        <v>2229.1327430555566</v>
      </c>
      <c r="N161" s="44"/>
      <c r="P161">
        <f t="shared" si="21"/>
        <v>3</v>
      </c>
    </row>
    <row r="162" spans="2:16" x14ac:dyDescent="0.2">
      <c r="B162" s="44"/>
      <c r="C162" s="54" t="s">
        <v>142</v>
      </c>
      <c r="D162" s="55">
        <f>VLOOKUP($C162,'Bilaga 2a-24'!$B$5:$N$314,2,FALSE)</f>
        <v>89.719219219219269</v>
      </c>
      <c r="E162" s="55">
        <f>VLOOKUP($C162,'Bilaga 2a-24'!$B$5:$N$314,3,FALSE)</f>
        <v>105.22222518920894</v>
      </c>
      <c r="F162" s="55">
        <f>VLOOKUP($C162,'Bilaga 2a-24'!$B$5:$N$314,4,FALSE)</f>
        <v>361.20000000000022</v>
      </c>
      <c r="G162" s="55">
        <f>VLOOKUP($C162,'Bilaga 2a-24'!$B$5:$N$314,5,FALSE)</f>
        <v>456.73888888888905</v>
      </c>
      <c r="H162" s="55">
        <f>VLOOKUP($C162,'Bilaga 2a-24'!$B$5:$N$314,6,FALSE)</f>
        <v>1000.1970486111117</v>
      </c>
      <c r="I162" s="55">
        <f>VLOOKUP($C162,'Bilaga 2a-24'!$B$5:$N$314,7,FALSE)</f>
        <v>739.93559027777826</v>
      </c>
      <c r="J162" s="55">
        <f>VLOOKUP($C162,'Bilaga 2a-24'!$B$5:$N$314,8,FALSE)</f>
        <v>983.59233333333384</v>
      </c>
      <c r="K162" s="55">
        <f>VLOOKUP($C162,'Bilaga 2a-24'!$B$5:$N$314,9,FALSE)</f>
        <v>1021.8492222222226</v>
      </c>
      <c r="L162" s="55">
        <f>VLOOKUP($C162,'Bilaga 2a-24'!$B$5:$N$314,12,FALSE)</f>
        <v>2434.7086011636643</v>
      </c>
      <c r="M162" s="55">
        <f>VLOOKUP($C162,'Bilaga 2a-24'!$B$5:$N$314,13,FALSE)</f>
        <v>2323.7459265780985</v>
      </c>
      <c r="N162" s="44"/>
      <c r="P162">
        <f t="shared" si="21"/>
        <v>4</v>
      </c>
    </row>
    <row r="163" spans="2:16" x14ac:dyDescent="0.2">
      <c r="B163" s="44"/>
      <c r="C163" s="54" t="s">
        <v>124</v>
      </c>
      <c r="D163" s="55">
        <f>VLOOKUP($C163,'Bilaga 2a-24'!$B$5:$N$314,2,FALSE)</f>
        <v>106.18662351672066</v>
      </c>
      <c r="E163" s="55">
        <f>VLOOKUP($C163,'Bilaga 2a-24'!$B$5:$N$314,3,FALSE)</f>
        <v>117.80000262790283</v>
      </c>
      <c r="F163" s="55">
        <f>VLOOKUP($C163,'Bilaga 2a-24'!$B$5:$N$314,4,FALSE)</f>
        <v>354.60555555555578</v>
      </c>
      <c r="G163" s="55">
        <f>VLOOKUP($C163,'Bilaga 2a-24'!$B$5:$N$314,5,FALSE)</f>
        <v>411.33888888888913</v>
      </c>
      <c r="H163" s="55">
        <f>VLOOKUP($C163,'Bilaga 2a-24'!$B$5:$N$314,6,FALSE)</f>
        <v>992.51788194444498</v>
      </c>
      <c r="I163" s="55">
        <f>VLOOKUP($C163,'Bilaga 2a-24'!$B$5:$N$314,7,FALSE)</f>
        <v>709.11163194444487</v>
      </c>
      <c r="J163" s="55">
        <f>VLOOKUP($C163,'Bilaga 2a-24'!$B$5:$N$314,8,FALSE)</f>
        <v>1008.5858333333339</v>
      </c>
      <c r="K163" s="55">
        <f>VLOOKUP($C163,'Bilaga 2a-24'!$B$5:$N$314,9,FALSE)</f>
        <v>1165.8593888888893</v>
      </c>
      <c r="L163" s="55">
        <f>VLOOKUP($C163,'Bilaga 2a-24'!$B$5:$N$314,12,FALSE)</f>
        <v>2461.8958943500552</v>
      </c>
      <c r="M163" s="55">
        <f>VLOOKUP($C163,'Bilaga 2a-24'!$B$5:$N$314,13,FALSE)</f>
        <v>2404.1099123501263</v>
      </c>
      <c r="N163" s="44"/>
      <c r="P163">
        <f t="shared" si="21"/>
        <v>5</v>
      </c>
    </row>
    <row r="164" spans="2:16" x14ac:dyDescent="0.2">
      <c r="B164" s="44"/>
      <c r="C164" s="54" t="s">
        <v>147</v>
      </c>
      <c r="D164" s="55">
        <f>VLOOKUP($C164,'Bilaga 2a-24'!$B$5:$N$314,2,FALSE)</f>
        <v>85.334234234234273</v>
      </c>
      <c r="E164" s="55">
        <f>VLOOKUP($C164,'Bilaga 2a-24'!$B$5:$N$314,3,FALSE)</f>
        <v>92.255338033040616</v>
      </c>
      <c r="F164" s="55">
        <f>VLOOKUP($C164,'Bilaga 2a-24'!$B$5:$N$314,4,FALSE)</f>
        <v>334.78333333333353</v>
      </c>
      <c r="G164" s="55">
        <f>VLOOKUP($C164,'Bilaga 2a-24'!$B$5:$N$314,5,FALSE)</f>
        <v>472.82222222222248</v>
      </c>
      <c r="H164" s="55">
        <f>VLOOKUP($C164,'Bilaga 2a-24'!$B$5:$N$314,6,FALSE)</f>
        <v>976.30260416666715</v>
      </c>
      <c r="I164" s="55">
        <f>VLOOKUP($C164,'Bilaga 2a-24'!$B$5:$N$314,7,FALSE)</f>
        <v>721.30225694444482</v>
      </c>
      <c r="J164" s="55">
        <f>VLOOKUP($C164,'Bilaga 2a-24'!$B$5:$N$314,8,FALSE)</f>
        <v>996.05155555555609</v>
      </c>
      <c r="K164" s="55">
        <f>VLOOKUP($C164,'Bilaga 2a-24'!$B$5:$N$314,9,FALSE)</f>
        <v>1129.0071111111117</v>
      </c>
      <c r="L164" s="55">
        <f>VLOOKUP($C164,'Bilaga 2a-24'!$B$5:$N$314,12,FALSE)</f>
        <v>2392.471727289791</v>
      </c>
      <c r="M164" s="55">
        <f>VLOOKUP($C164,'Bilaga 2a-24'!$B$5:$N$314,13,FALSE)</f>
        <v>2415.3869283108197</v>
      </c>
      <c r="N164" s="44"/>
      <c r="P164">
        <f t="shared" si="21"/>
        <v>6</v>
      </c>
    </row>
    <row r="165" spans="2:16" x14ac:dyDescent="0.2">
      <c r="B165" s="44"/>
      <c r="C165" s="54" t="s">
        <v>130</v>
      </c>
      <c r="D165" s="55">
        <f>VLOOKUP($C165,'Bilaga 2a-24'!$B$5:$N$314,2,FALSE)</f>
        <v>35.33333333333335</v>
      </c>
      <c r="E165" s="55">
        <f>VLOOKUP($C165,'Bilaga 2a-24'!$B$5:$N$314,3,FALSE)</f>
        <v>51.805555555555578</v>
      </c>
      <c r="F165" s="55">
        <f>VLOOKUP($C165,'Bilaga 2a-24'!$B$5:$N$314,4,FALSE)</f>
        <v>324.8833333333335</v>
      </c>
      <c r="G165" s="55">
        <f>VLOOKUP($C165,'Bilaga 2a-24'!$B$5:$N$314,5,FALSE)</f>
        <v>373.0611111111113</v>
      </c>
      <c r="H165" s="55">
        <f>VLOOKUP($C165,'Bilaga 2a-24'!$B$5:$N$314,6,FALSE)</f>
        <v>1097.7887152777782</v>
      </c>
      <c r="I165" s="55">
        <f>VLOOKUP($C165,'Bilaga 2a-24'!$B$5:$N$314,7,FALSE)</f>
        <v>848.48464305555592</v>
      </c>
      <c r="J165" s="55">
        <f>VLOOKUP($C165,'Bilaga 2a-24'!$B$5:$N$314,8,FALSE)</f>
        <v>1166.8780000000006</v>
      </c>
      <c r="K165" s="55">
        <f>VLOOKUP($C165,'Bilaga 2a-24'!$B$5:$N$314,9,FALSE)</f>
        <v>1176.7102777777784</v>
      </c>
      <c r="L165" s="55">
        <f>VLOOKUP($C165,'Bilaga 2a-24'!$B$5:$N$314,12,FALSE)</f>
        <v>2624.8833819444458</v>
      </c>
      <c r="M165" s="55">
        <f>VLOOKUP($C165,'Bilaga 2a-24'!$B$5:$N$314,13,FALSE)</f>
        <v>2450.0615875000012</v>
      </c>
      <c r="N165" s="44"/>
      <c r="P165">
        <f t="shared" si="21"/>
        <v>7</v>
      </c>
    </row>
    <row r="166" spans="2:16" x14ac:dyDescent="0.2">
      <c r="B166" s="44"/>
      <c r="C166" s="54" t="s">
        <v>140</v>
      </c>
      <c r="D166" s="55">
        <f>VLOOKUP($C166,'Bilaga 2a-24'!$B$5:$N$314,2,FALSE)</f>
        <v>35.33333333333335</v>
      </c>
      <c r="E166" s="55">
        <f>VLOOKUP($C166,'Bilaga 2a-24'!$B$5:$N$314,3,FALSE)</f>
        <v>51.805555555555578</v>
      </c>
      <c r="F166" s="55">
        <f>VLOOKUP($C166,'Bilaga 2a-24'!$B$5:$N$314,4,FALSE)</f>
        <v>352.30000000000018</v>
      </c>
      <c r="G166" s="55">
        <f>VLOOKUP($C166,'Bilaga 2a-24'!$B$5:$N$314,5,FALSE)</f>
        <v>392.65555555555574</v>
      </c>
      <c r="H166" s="55">
        <f>VLOOKUP($C166,'Bilaga 2a-24'!$B$5:$N$314,6,FALSE)</f>
        <v>1097.7887152777782</v>
      </c>
      <c r="I166" s="55">
        <f>VLOOKUP($C166,'Bilaga 2a-24'!$B$5:$N$314,7,FALSE)</f>
        <v>848.48454861111156</v>
      </c>
      <c r="J166" s="55">
        <f>VLOOKUP($C166,'Bilaga 2a-24'!$B$5:$N$314,8,FALSE)</f>
        <v>1166.8780000000006</v>
      </c>
      <c r="K166" s="55">
        <f>VLOOKUP($C166,'Bilaga 2a-24'!$B$5:$N$314,9,FALSE)</f>
        <v>1176.7102777777784</v>
      </c>
      <c r="L166" s="55">
        <f>VLOOKUP($C166,'Bilaga 2a-24'!$B$5:$N$314,12,FALSE)</f>
        <v>2652.3000486111123</v>
      </c>
      <c r="M166" s="55">
        <f>VLOOKUP($C166,'Bilaga 2a-24'!$B$5:$N$314,13,FALSE)</f>
        <v>2469.6559375000011</v>
      </c>
      <c r="N166" s="44"/>
      <c r="P166">
        <f t="shared" si="21"/>
        <v>8</v>
      </c>
    </row>
    <row r="167" spans="2:16" x14ac:dyDescent="0.2">
      <c r="B167" s="44"/>
      <c r="C167" s="54" t="s">
        <v>141</v>
      </c>
      <c r="D167" s="55">
        <f>VLOOKUP($C167,'Bilaga 2a-24'!$B$5:$N$314,2,FALSE)</f>
        <v>80.149114904378109</v>
      </c>
      <c r="E167" s="55">
        <f>VLOOKUP($C167,'Bilaga 2a-24'!$B$5:$N$314,3,FALSE)</f>
        <v>91.722223493787837</v>
      </c>
      <c r="F167" s="55">
        <f>VLOOKUP($C167,'Bilaga 2a-24'!$B$5:$N$314,4,FALSE)</f>
        <v>313.80000000000018</v>
      </c>
      <c r="G167" s="55">
        <f>VLOOKUP($C167,'Bilaga 2a-24'!$B$5:$N$314,5,FALSE)</f>
        <v>360.05555555555571</v>
      </c>
      <c r="H167" s="55">
        <f>VLOOKUP($C167,'Bilaga 2a-24'!$B$5:$N$314,6,FALSE)</f>
        <v>1088.8095486111117</v>
      </c>
      <c r="I167" s="55">
        <f>VLOOKUP($C167,'Bilaga 2a-24'!$B$5:$N$314,7,FALSE)</f>
        <v>863.93255972222278</v>
      </c>
      <c r="J167" s="55">
        <f>VLOOKUP($C167,'Bilaga 2a-24'!$B$5:$N$314,8,FALSE)</f>
        <v>1110.2861111111117</v>
      </c>
      <c r="K167" s="55">
        <f>VLOOKUP($C167,'Bilaga 2a-24'!$B$5:$N$314,9,FALSE)</f>
        <v>1198.154722222223</v>
      </c>
      <c r="L167" s="55">
        <f>VLOOKUP($C167,'Bilaga 2a-24'!$B$5:$N$314,12,FALSE)</f>
        <v>2593.0447746266013</v>
      </c>
      <c r="M167" s="55">
        <f>VLOOKUP($C167,'Bilaga 2a-24'!$B$5:$N$314,13,FALSE)</f>
        <v>2513.865060993789</v>
      </c>
      <c r="N167" s="44"/>
      <c r="P167">
        <f t="shared" si="21"/>
        <v>9</v>
      </c>
    </row>
    <row r="168" spans="2:16" x14ac:dyDescent="0.2">
      <c r="B168" s="44"/>
      <c r="C168" s="54" t="s">
        <v>611</v>
      </c>
      <c r="D168" s="55">
        <f>VLOOKUP($C168,'Bilaga 2a-24'!$B$5:$N$314,2,FALSE)</f>
        <v>71.865615615615653</v>
      </c>
      <c r="E168" s="55">
        <f>VLOOKUP($C168,'Bilaga 2a-24'!$B$5:$N$314,3,FALSE)</f>
        <v>70.694446563720589</v>
      </c>
      <c r="F168" s="55">
        <f>VLOOKUP($C168,'Bilaga 2a-24'!$B$5:$N$314,4,FALSE)</f>
        <v>305.17777777777798</v>
      </c>
      <c r="G168" s="55">
        <f>VLOOKUP($C168,'Bilaga 2a-24'!$B$5:$N$314,5,FALSE)</f>
        <v>398.45000000000022</v>
      </c>
      <c r="H168" s="55">
        <f>VLOOKUP($C168,'Bilaga 2a-24'!$B$5:$N$314,6,FALSE)</f>
        <v>1056.642881944445</v>
      </c>
      <c r="I168" s="55">
        <f>VLOOKUP($C168,'Bilaga 2a-24'!$B$5:$N$314,7,FALSE)</f>
        <v>850.54357638888939</v>
      </c>
      <c r="J168" s="55">
        <f>VLOOKUP($C168,'Bilaga 2a-24'!$B$5:$N$314,8,FALSE)</f>
        <v>0</v>
      </c>
      <c r="K168" s="55">
        <f>VLOOKUP($C168,'Bilaga 2a-24'!$B$5:$N$314,9,FALSE)</f>
        <v>0</v>
      </c>
      <c r="L168" s="55">
        <f>VLOOKUP($C168,'Bilaga 2a-24'!$B$5:$N$314,12,FALSE)</f>
        <v>2477.3709741251769</v>
      </c>
      <c r="M168" s="55">
        <f>VLOOKUP($C168,'Bilaga 2a-24'!$B$5:$N$314,13,FALSE)</f>
        <v>2521.7067394669966</v>
      </c>
      <c r="N168" s="44"/>
      <c r="P168">
        <f t="shared" si="21"/>
        <v>10</v>
      </c>
    </row>
    <row r="169" spans="2:16" x14ac:dyDescent="0.2">
      <c r="B169" s="44"/>
      <c r="C169" s="54" t="s">
        <v>129</v>
      </c>
      <c r="D169" s="55">
        <f>VLOOKUP($C169,'Bilaga 2a-24'!$B$5:$N$314,2,FALSE)</f>
        <v>119.39624624624629</v>
      </c>
      <c r="E169" s="55">
        <f>VLOOKUP($C169,'Bilaga 2a-24'!$B$5:$N$314,3,FALSE)</f>
        <v>126.03333791097005</v>
      </c>
      <c r="F169" s="55">
        <f>VLOOKUP($C169,'Bilaga 2a-24'!$B$5:$N$314,4,FALSE)</f>
        <v>273.32222222222236</v>
      </c>
      <c r="G169" s="55">
        <f>VLOOKUP($C169,'Bilaga 2a-24'!$B$5:$N$314,5,FALSE)</f>
        <v>297.14444444444456</v>
      </c>
      <c r="H169" s="55">
        <f>VLOOKUP($C169,'Bilaga 2a-24'!$B$5:$N$314,6,FALSE)</f>
        <v>998.44982638888939</v>
      </c>
      <c r="I169" s="55">
        <f>VLOOKUP($C169,'Bilaga 2a-24'!$B$5:$N$314,7,FALSE)</f>
        <v>719.71024305555591</v>
      </c>
      <c r="J169" s="55">
        <f>VLOOKUP($C169,'Bilaga 2a-24'!$B$5:$N$314,8,FALSE)</f>
        <v>1142.7530000000004</v>
      </c>
      <c r="K169" s="55">
        <f>VLOOKUP($C169,'Bilaga 2a-24'!$B$5:$N$314,9,FALSE)</f>
        <v>1393.6530000000005</v>
      </c>
      <c r="L169" s="55">
        <f>VLOOKUP($C169,'Bilaga 2a-24'!$B$5:$N$314,12,FALSE)</f>
        <v>2533.9212948573586</v>
      </c>
      <c r="M169" s="55">
        <f>VLOOKUP($C169,'Bilaga 2a-24'!$B$5:$N$314,13,FALSE)</f>
        <v>2536.5410254109715</v>
      </c>
      <c r="N169" s="44"/>
      <c r="P169">
        <f t="shared" si="21"/>
        <v>11</v>
      </c>
    </row>
    <row r="170" spans="2:16" x14ac:dyDescent="0.2">
      <c r="B170" s="44"/>
      <c r="C170" s="54" t="s">
        <v>125</v>
      </c>
      <c r="D170" s="55">
        <f>VLOOKUP($C170,'Bilaga 2a-24'!$B$5:$N$314,2,FALSE)</f>
        <v>78.664864864864896</v>
      </c>
      <c r="E170" s="55">
        <f>VLOOKUP($C170,'Bilaga 2a-24'!$B$5:$N$314,3,FALSE)</f>
        <v>66.616667641533923</v>
      </c>
      <c r="F170" s="55">
        <f>VLOOKUP($C170,'Bilaga 2a-24'!$B$5:$N$314,4,FALSE)</f>
        <v>379.84444444444466</v>
      </c>
      <c r="G170" s="55">
        <f>VLOOKUP($C170,'Bilaga 2a-24'!$B$5:$N$314,5,FALSE)</f>
        <v>459.52777777777806</v>
      </c>
      <c r="H170" s="55">
        <f>VLOOKUP($C170,'Bilaga 2a-24'!$B$5:$N$314,6,FALSE)</f>
        <v>1054.7539930555561</v>
      </c>
      <c r="I170" s="55">
        <f>VLOOKUP($C170,'Bilaga 2a-24'!$B$5:$N$314,7,FALSE)</f>
        <v>739.91024305555584</v>
      </c>
      <c r="J170" s="55">
        <f>VLOOKUP($C170,'Bilaga 2a-24'!$B$5:$N$314,8,FALSE)</f>
        <v>1034.694444444445</v>
      </c>
      <c r="K170" s="55">
        <f>VLOOKUP($C170,'Bilaga 2a-24'!$B$5:$N$314,9,FALSE)</f>
        <v>1271.8700000000006</v>
      </c>
      <c r="L170" s="55">
        <f>VLOOKUP($C170,'Bilaga 2a-24'!$B$5:$N$314,12,FALSE)</f>
        <v>2547.9577468093107</v>
      </c>
      <c r="M170" s="55">
        <f>VLOOKUP($C170,'Bilaga 2a-24'!$B$5:$N$314,13,FALSE)</f>
        <v>2537.9246884748686</v>
      </c>
      <c r="N170" s="44"/>
      <c r="P170">
        <f t="shared" si="21"/>
        <v>12</v>
      </c>
    </row>
    <row r="171" spans="2:16" x14ac:dyDescent="0.2">
      <c r="B171" s="44"/>
      <c r="C171" s="54" t="s">
        <v>612</v>
      </c>
      <c r="D171" s="55">
        <f>VLOOKUP($C171,'Bilaga 2a-24'!$B$5:$N$314,2,FALSE)</f>
        <v>58.834795321637465</v>
      </c>
      <c r="E171" s="55">
        <f>VLOOKUP($C171,'Bilaga 2a-24'!$B$5:$N$314,3,FALSE)</f>
        <v>51.277777777777807</v>
      </c>
      <c r="F171" s="55">
        <f>VLOOKUP($C171,'Bilaga 2a-24'!$B$5:$N$314,4,FALSE)</f>
        <v>462.08888888888913</v>
      </c>
      <c r="G171" s="55">
        <f>VLOOKUP($C171,'Bilaga 2a-24'!$B$5:$N$314,5,FALSE)</f>
        <v>592.41111111111138</v>
      </c>
      <c r="H171" s="55">
        <f>VLOOKUP($C171,'Bilaga 2a-24'!$B$5:$N$314,6,FALSE)</f>
        <v>999.81232638888935</v>
      </c>
      <c r="I171" s="55">
        <f>VLOOKUP($C171,'Bilaga 2a-24'!$B$5:$N$314,7,FALSE)</f>
        <v>737.88246527777812</v>
      </c>
      <c r="J171" s="55">
        <f>VLOOKUP($C171,'Bilaga 2a-24'!$B$5:$N$314,8,FALSE)</f>
        <v>0</v>
      </c>
      <c r="K171" s="55">
        <f>VLOOKUP($C171,'Bilaga 2a-24'!$B$5:$N$314,9,FALSE)</f>
        <v>0</v>
      </c>
      <c r="L171" s="55">
        <f>VLOOKUP($C171,'Bilaga 2a-24'!$B$5:$N$314,12,FALSE)</f>
        <v>2564.420709386754</v>
      </c>
      <c r="M171" s="55">
        <f>VLOOKUP($C171,'Bilaga 2a-24'!$B$5:$N$314,13,FALSE)</f>
        <v>2583.5900706810539</v>
      </c>
      <c r="N171" s="44"/>
      <c r="P171">
        <f t="shared" si="21"/>
        <v>13</v>
      </c>
    </row>
    <row r="172" spans="2:16" x14ac:dyDescent="0.2">
      <c r="B172" s="44"/>
      <c r="C172" s="54" t="s">
        <v>146</v>
      </c>
      <c r="D172" s="55">
        <f>VLOOKUP($C172,'Bilaga 2a-24'!$B$5:$N$314,2,FALSE)</f>
        <v>101.2305555555556</v>
      </c>
      <c r="E172" s="55">
        <f>VLOOKUP($C172,'Bilaga 2a-24'!$B$5:$N$314,3,FALSE)</f>
        <v>89.566665225558936</v>
      </c>
      <c r="F172" s="55">
        <f>VLOOKUP($C172,'Bilaga 2a-24'!$B$5:$N$314,4,FALSE)</f>
        <v>552.92361111111143</v>
      </c>
      <c r="G172" s="55">
        <f>VLOOKUP($C172,'Bilaga 2a-24'!$B$5:$N$314,5,FALSE)</f>
        <v>619.40972222222251</v>
      </c>
      <c r="H172" s="55">
        <f>VLOOKUP($C172,'Bilaga 2a-24'!$B$5:$N$314,6,FALSE)</f>
        <v>1042.4810763888893</v>
      </c>
      <c r="I172" s="55">
        <f>VLOOKUP($C172,'Bilaga 2a-24'!$B$5:$N$314,7,FALSE)</f>
        <v>741.31857638888926</v>
      </c>
      <c r="J172" s="55">
        <f>VLOOKUP($C172,'Bilaga 2a-24'!$B$5:$N$314,8,FALSE)</f>
        <v>927.22561111111145</v>
      </c>
      <c r="K172" s="55">
        <f>VLOOKUP($C172,'Bilaga 2a-24'!$B$5:$N$314,9,FALSE)</f>
        <v>1141.670055555556</v>
      </c>
      <c r="L172" s="55">
        <f>VLOOKUP($C172,'Bilaga 2a-24'!$B$5:$N$314,12,FALSE)</f>
        <v>2623.8608541666677</v>
      </c>
      <c r="M172" s="55">
        <f>VLOOKUP($C172,'Bilaga 2a-24'!$B$5:$N$314,13,FALSE)</f>
        <v>2591.9650193922266</v>
      </c>
      <c r="N172" s="44"/>
      <c r="P172">
        <f t="shared" si="21"/>
        <v>14</v>
      </c>
    </row>
    <row r="173" spans="2:16" x14ac:dyDescent="0.2">
      <c r="B173" s="44"/>
      <c r="C173" s="54" t="s">
        <v>127</v>
      </c>
      <c r="D173" s="55">
        <f>VLOOKUP($C173,'Bilaga 2a-24'!$B$5:$N$314,2,FALSE)</f>
        <v>130.6946103998736</v>
      </c>
      <c r="E173" s="55">
        <f>VLOOKUP($C173,'Bilaga 2a-24'!$B$5:$N$314,3,FALSE)</f>
        <v>152.01667149861674</v>
      </c>
      <c r="F173" s="55">
        <f>VLOOKUP($C173,'Bilaga 2a-24'!$B$5:$N$314,4,FALSE)</f>
        <v>375.08333333333354</v>
      </c>
      <c r="G173" s="55">
        <f>VLOOKUP($C173,'Bilaga 2a-24'!$B$5:$N$314,5,FALSE)</f>
        <v>508.75555555555576</v>
      </c>
      <c r="H173" s="55">
        <f>VLOOKUP($C173,'Bilaga 2a-24'!$B$5:$N$314,6,FALSE)</f>
        <v>1097.7887152777782</v>
      </c>
      <c r="I173" s="55">
        <f>VLOOKUP($C173,'Bilaga 2a-24'!$B$5:$N$314,7,FALSE)</f>
        <v>848.48454861111156</v>
      </c>
      <c r="J173" s="55">
        <f>VLOOKUP($C173,'Bilaga 2a-24'!$B$5:$N$314,8,FALSE)</f>
        <v>949.61361111111148</v>
      </c>
      <c r="K173" s="55">
        <f>VLOOKUP($C173,'Bilaga 2a-24'!$B$5:$N$314,9,FALSE)</f>
        <v>1092.0261666666672</v>
      </c>
      <c r="L173" s="55">
        <f>VLOOKUP($C173,'Bilaga 2a-24'!$B$5:$N$314,12,FALSE)</f>
        <v>2553.1802701220968</v>
      </c>
      <c r="M173" s="55">
        <f>VLOOKUP($C173,'Bilaga 2a-24'!$B$5:$N$314,13,FALSE)</f>
        <v>2601.2829423319513</v>
      </c>
      <c r="N173" s="44"/>
      <c r="P173">
        <f t="shared" si="21"/>
        <v>15</v>
      </c>
    </row>
    <row r="174" spans="2:16" x14ac:dyDescent="0.2">
      <c r="B174" s="44"/>
      <c r="C174" s="54" t="s">
        <v>121</v>
      </c>
      <c r="D174" s="55">
        <f>VLOOKUP($C174,'Bilaga 2a-24'!$B$5:$N$314,2,FALSE)</f>
        <v>187.72672672672684</v>
      </c>
      <c r="E174" s="55">
        <f>VLOOKUP($C174,'Bilaga 2a-24'!$B$5:$N$314,3,FALSE)</f>
        <v>187.22222646077512</v>
      </c>
      <c r="F174" s="55">
        <f>VLOOKUP($C174,'Bilaga 2a-24'!$B$5:$N$314,4,FALSE)</f>
        <v>373.96111111111128</v>
      </c>
      <c r="G174" s="55">
        <f>VLOOKUP($C174,'Bilaga 2a-24'!$B$5:$N$314,5,FALSE)</f>
        <v>373.96111111111128</v>
      </c>
      <c r="H174" s="55">
        <f>VLOOKUP($C174,'Bilaga 2a-24'!$B$5:$N$314,6,FALSE)</f>
        <v>1088.8095486111117</v>
      </c>
      <c r="I174" s="55">
        <f>VLOOKUP($C174,'Bilaga 2a-24'!$B$5:$N$314,7,FALSE)</f>
        <v>863.93254861111154</v>
      </c>
      <c r="J174" s="55">
        <f>VLOOKUP($C174,'Bilaga 2a-24'!$B$5:$N$314,8,FALSE)</f>
        <v>1110.2861111111117</v>
      </c>
      <c r="K174" s="55">
        <f>VLOOKUP($C174,'Bilaga 2a-24'!$B$5:$N$314,9,FALSE)</f>
        <v>1198.154722222223</v>
      </c>
      <c r="L174" s="55">
        <f>VLOOKUP($C174,'Bilaga 2a-24'!$B$5:$N$314,12,FALSE)</f>
        <v>2760.7834975600613</v>
      </c>
      <c r="M174" s="55">
        <f>VLOOKUP($C174,'Bilaga 2a-24'!$B$5:$N$314,13,FALSE)</f>
        <v>2623.2706084052211</v>
      </c>
      <c r="N174" s="44"/>
      <c r="P174">
        <f t="shared" si="21"/>
        <v>16</v>
      </c>
    </row>
    <row r="175" spans="2:16" x14ac:dyDescent="0.2">
      <c r="B175" s="44"/>
      <c r="C175" s="54" t="s">
        <v>134</v>
      </c>
      <c r="D175" s="55">
        <f>VLOOKUP($C175,'Bilaga 2a-24'!$B$5:$N$314,2,FALSE)</f>
        <v>50.836336336336359</v>
      </c>
      <c r="E175" s="55">
        <f>VLOOKUP($C175,'Bilaga 2a-24'!$B$5:$N$314,3,FALSE)</f>
        <v>67.777776718139478</v>
      </c>
      <c r="F175" s="55">
        <f>VLOOKUP($C175,'Bilaga 2a-24'!$B$5:$N$314,4,FALSE)</f>
        <v>458.46111111111128</v>
      </c>
      <c r="G175" s="55">
        <f>VLOOKUP($C175,'Bilaga 2a-24'!$B$5:$N$314,5,FALSE)</f>
        <v>566.47777777777799</v>
      </c>
      <c r="H175" s="55">
        <f>VLOOKUP($C175,'Bilaga 2a-24'!$B$5:$N$314,6,FALSE)</f>
        <v>1088.8095486111117</v>
      </c>
      <c r="I175" s="55">
        <f>VLOOKUP($C175,'Bilaga 2a-24'!$B$5:$N$314,7,FALSE)</f>
        <v>863.93255416666705</v>
      </c>
      <c r="J175" s="55">
        <f>VLOOKUP($C175,'Bilaga 2a-24'!$B$5:$N$314,8,FALSE)</f>
        <v>1110.2861111111117</v>
      </c>
      <c r="K175" s="55">
        <f>VLOOKUP($C175,'Bilaga 2a-24'!$B$5:$N$314,9,FALSE)</f>
        <v>1198.154722222223</v>
      </c>
      <c r="L175" s="55">
        <f>VLOOKUP($C175,'Bilaga 2a-24'!$B$5:$N$314,12,FALSE)</f>
        <v>2708.3931071696707</v>
      </c>
      <c r="M175" s="55">
        <f>VLOOKUP($C175,'Bilaga 2a-24'!$B$5:$N$314,13,FALSE)</f>
        <v>2696.3428308848079</v>
      </c>
      <c r="N175" s="44"/>
      <c r="P175">
        <f t="shared" si="21"/>
        <v>17</v>
      </c>
    </row>
    <row r="176" spans="2:16" x14ac:dyDescent="0.2">
      <c r="B176" s="44"/>
      <c r="C176" s="54" t="s">
        <v>118</v>
      </c>
      <c r="D176" s="55">
        <f>VLOOKUP($C176,'Bilaga 2a-24'!$B$5:$N$314,2,FALSE)</f>
        <v>112.1444444444445</v>
      </c>
      <c r="E176" s="55">
        <f>VLOOKUP($C176,'Bilaga 2a-24'!$B$5:$N$314,3,FALSE)</f>
        <v>118.05555555555561</v>
      </c>
      <c r="F176" s="55">
        <f>VLOOKUP($C176,'Bilaga 2a-24'!$B$5:$N$314,4,FALSE)</f>
        <v>638.18888888888921</v>
      </c>
      <c r="G176" s="55">
        <f>VLOOKUP($C176,'Bilaga 2a-24'!$B$5:$N$314,5,FALSE)</f>
        <v>638.18888888888921</v>
      </c>
      <c r="H176" s="55">
        <f>VLOOKUP($C176,'Bilaga 2a-24'!$B$5:$N$314,6,FALSE)</f>
        <v>907.50399305555595</v>
      </c>
      <c r="I176" s="55">
        <f>VLOOKUP($C176,'Bilaga 2a-24'!$B$5:$N$314,7,FALSE)</f>
        <v>699.88940972222247</v>
      </c>
      <c r="J176" s="55">
        <f>VLOOKUP($C176,'Bilaga 2a-24'!$B$5:$N$314,8,FALSE)</f>
        <v>1243.7777777777785</v>
      </c>
      <c r="K176" s="55">
        <f>VLOOKUP($C176,'Bilaga 2a-24'!$B$5:$N$314,9,FALSE)</f>
        <v>1259.8611111111118</v>
      </c>
      <c r="L176" s="55">
        <f>VLOOKUP($C176,'Bilaga 2a-24'!$B$5:$N$314,12,FALSE)</f>
        <v>2901.6151041666685</v>
      </c>
      <c r="M176" s="55">
        <f>VLOOKUP($C176,'Bilaga 2a-24'!$B$5:$N$314,13,FALSE)</f>
        <v>2715.9949652777791</v>
      </c>
      <c r="N176" s="44"/>
      <c r="P176">
        <f t="shared" si="21"/>
        <v>18</v>
      </c>
    </row>
    <row r="177" spans="2:16" x14ac:dyDescent="0.2">
      <c r="B177" s="44"/>
      <c r="C177" s="54" t="s">
        <v>135</v>
      </c>
      <c r="D177" s="55">
        <f>VLOOKUP($C177,'Bilaga 2a-24'!$B$5:$N$314,2,FALSE)</f>
        <v>94.074774774774824</v>
      </c>
      <c r="E177" s="55">
        <f>VLOOKUP($C177,'Bilaga 2a-24'!$B$5:$N$314,3,FALSE)</f>
        <v>85.288890202840051</v>
      </c>
      <c r="F177" s="55">
        <f>VLOOKUP($C177,'Bilaga 2a-24'!$B$5:$N$314,4,FALSE)</f>
        <v>429.57222222222236</v>
      </c>
      <c r="G177" s="55">
        <f>VLOOKUP($C177,'Bilaga 2a-24'!$B$5:$N$314,5,FALSE)</f>
        <v>524.20555555555586</v>
      </c>
      <c r="H177" s="55">
        <f>VLOOKUP($C177,'Bilaga 2a-24'!$B$5:$N$314,6,FALSE)</f>
        <v>1097.7887152777782</v>
      </c>
      <c r="I177" s="55">
        <f>VLOOKUP($C177,'Bilaga 2a-24'!$B$5:$N$314,7,FALSE)</f>
        <v>848.48454861111156</v>
      </c>
      <c r="J177" s="55">
        <f>VLOOKUP($C177,'Bilaga 2a-24'!$B$5:$N$314,8,FALSE)</f>
        <v>1019.3167989417994</v>
      </c>
      <c r="K177" s="55">
        <f>VLOOKUP($C177,'Bilaga 2a-24'!$B$5:$N$314,9,FALSE)</f>
        <v>1258.592923280424</v>
      </c>
      <c r="L177" s="55">
        <f>VLOOKUP($C177,'Bilaga 2a-24'!$B$5:$N$314,12,FALSE)</f>
        <v>2640.7525112165754</v>
      </c>
      <c r="M177" s="55">
        <f>VLOOKUP($C177,'Bilaga 2a-24'!$B$5:$N$314,13,FALSE)</f>
        <v>2716.5719176499315</v>
      </c>
      <c r="N177" s="44"/>
      <c r="P177">
        <f t="shared" si="21"/>
        <v>19</v>
      </c>
    </row>
    <row r="178" spans="2:16" x14ac:dyDescent="0.2">
      <c r="B178" s="44"/>
      <c r="C178" s="54" t="s">
        <v>613</v>
      </c>
      <c r="D178" s="55">
        <f>VLOOKUP($C178,'Bilaga 2a-24'!$B$5:$N$314,2,FALSE)</f>
        <v>150.80510510510518</v>
      </c>
      <c r="E178" s="55">
        <f>VLOOKUP($C178,'Bilaga 2a-24'!$B$5:$N$314,3,FALSE)</f>
        <v>114.36666912502729</v>
      </c>
      <c r="F178" s="55">
        <f>VLOOKUP($C178,'Bilaga 2a-24'!$B$5:$N$314,4,FALSE)</f>
        <v>493.55000000000024</v>
      </c>
      <c r="G178" s="55">
        <f>VLOOKUP($C178,'Bilaga 2a-24'!$B$5:$N$314,5,FALSE)</f>
        <v>558.05555555555588</v>
      </c>
      <c r="H178" s="55">
        <f>VLOOKUP($C178,'Bilaga 2a-24'!$B$5:$N$314,6,FALSE)</f>
        <v>1097.7887152777782</v>
      </c>
      <c r="I178" s="55">
        <f>VLOOKUP($C178,'Bilaga 2a-24'!$B$5:$N$314,7,FALSE)</f>
        <v>848.48454861111156</v>
      </c>
      <c r="J178" s="55">
        <f>VLOOKUP($C178,'Bilaga 2a-24'!$B$5:$N$314,8,FALSE)</f>
        <v>0</v>
      </c>
      <c r="K178" s="55">
        <f>VLOOKUP($C178,'Bilaga 2a-24'!$B$5:$N$314,9,FALSE)</f>
        <v>0</v>
      </c>
      <c r="L178" s="55">
        <f>VLOOKUP($C178,'Bilaga 2a-24'!$B$5:$N$314,12,FALSE)</f>
        <v>2785.8285191702216</v>
      </c>
      <c r="M178" s="55">
        <f>VLOOKUP($C178,'Bilaga 2a-24'!$B$5:$N$314,13,FALSE)</f>
        <v>2722.9254898060813</v>
      </c>
      <c r="N178" s="44"/>
      <c r="P178">
        <f t="shared" si="21"/>
        <v>20</v>
      </c>
    </row>
    <row r="179" spans="2:16" x14ac:dyDescent="0.2">
      <c r="B179" s="44"/>
      <c r="C179" s="54" t="s">
        <v>137</v>
      </c>
      <c r="D179" s="55">
        <f>VLOOKUP($C179,'Bilaga 2a-24'!$B$5:$N$314,2,FALSE)</f>
        <v>79.832955771305322</v>
      </c>
      <c r="E179" s="55">
        <f>VLOOKUP($C179,'Bilaga 2a-24'!$B$5:$N$314,3,FALSE)</f>
        <v>83.494446012708934</v>
      </c>
      <c r="F179" s="55">
        <f>VLOOKUP($C179,'Bilaga 2a-24'!$B$5:$N$314,4,FALSE)</f>
        <v>427.03888888888918</v>
      </c>
      <c r="G179" s="55">
        <f>VLOOKUP($C179,'Bilaga 2a-24'!$B$5:$N$314,5,FALSE)</f>
        <v>436.01111111111135</v>
      </c>
      <c r="H179" s="55">
        <f>VLOOKUP($C179,'Bilaga 2a-24'!$B$5:$N$314,6,FALSE)</f>
        <v>1045.6567708333339</v>
      </c>
      <c r="I179" s="55">
        <f>VLOOKUP($C179,'Bilaga 2a-24'!$B$5:$N$314,7,FALSE)</f>
        <v>759.57795138888923</v>
      </c>
      <c r="J179" s="55">
        <f>VLOOKUP($C179,'Bilaga 2a-24'!$B$5:$N$314,8,FALSE)</f>
        <v>1205.4565555555562</v>
      </c>
      <c r="K179" s="55">
        <f>VLOOKUP($C179,'Bilaga 2a-24'!$B$5:$N$314,9,FALSE)</f>
        <v>1501.0682222222231</v>
      </c>
      <c r="L179" s="55">
        <f>VLOOKUP($C179,'Bilaga 2a-24'!$B$5:$N$314,12,FALSE)</f>
        <v>2757.9851710490843</v>
      </c>
      <c r="M179" s="55">
        <f>VLOOKUP($C179,'Bilaga 2a-24'!$B$5:$N$314,13,FALSE)</f>
        <v>2780.1517307349327</v>
      </c>
      <c r="N179" s="44"/>
      <c r="P179">
        <f t="shared" si="21"/>
        <v>21</v>
      </c>
    </row>
    <row r="180" spans="2:16" x14ac:dyDescent="0.2">
      <c r="B180" s="44"/>
      <c r="C180" s="54" t="s">
        <v>119</v>
      </c>
      <c r="D180" s="55">
        <f>VLOOKUP($C180,'Bilaga 2a-24'!$B$5:$N$314,2,FALSE)</f>
        <v>123.45125573327381</v>
      </c>
      <c r="E180" s="55">
        <f>VLOOKUP($C180,'Bilaga 2a-24'!$B$5:$N$314,3,FALSE)</f>
        <v>177.73333655463341</v>
      </c>
      <c r="F180" s="55">
        <f>VLOOKUP($C180,'Bilaga 2a-24'!$B$5:$N$314,4,FALSE)</f>
        <v>534.88888888888914</v>
      </c>
      <c r="G180" s="55">
        <f>VLOOKUP($C180,'Bilaga 2a-24'!$B$5:$N$314,5,FALSE)</f>
        <v>610.89444444444473</v>
      </c>
      <c r="H180" s="55">
        <f>VLOOKUP($C180,'Bilaga 2a-24'!$B$5:$N$314,6,FALSE)</f>
        <v>1097.7887152777782</v>
      </c>
      <c r="I180" s="55">
        <f>VLOOKUP($C180,'Bilaga 2a-24'!$B$5:$N$314,7,FALSE)</f>
        <v>848.48454861111156</v>
      </c>
      <c r="J180" s="55">
        <f>VLOOKUP($C180,'Bilaga 2a-24'!$B$5:$N$314,8,FALSE)</f>
        <v>966.07405553083163</v>
      </c>
      <c r="K180" s="55">
        <f>VLOOKUP($C180,'Bilaga 2a-24'!$B$5:$N$314,9,FALSE)</f>
        <v>1150.0581330663113</v>
      </c>
      <c r="L180" s="55">
        <f>VLOOKUP($C180,'Bilaga 2a-24'!$B$5:$N$314,12,FALSE)</f>
        <v>2722.2029154307729</v>
      </c>
      <c r="M180" s="55">
        <f>VLOOKUP($C180,'Bilaga 2a-24'!$B$5:$N$314,13,FALSE)</f>
        <v>2787.1704626765008</v>
      </c>
      <c r="N180" s="44"/>
      <c r="P180">
        <f t="shared" si="21"/>
        <v>22</v>
      </c>
    </row>
    <row r="181" spans="2:16" x14ac:dyDescent="0.2">
      <c r="B181" s="44"/>
      <c r="C181" s="54" t="s">
        <v>145</v>
      </c>
      <c r="D181" s="55">
        <f>VLOOKUP($C181,'Bilaga 2a-24'!$B$5:$N$314,2,FALSE)</f>
        <v>127.89316816816823</v>
      </c>
      <c r="E181" s="55">
        <f>VLOOKUP($C181,'Bilaga 2a-24'!$B$5:$N$314,3,FALSE)</f>
        <v>166.14999771118173</v>
      </c>
      <c r="F181" s="55">
        <f>VLOOKUP($C181,'Bilaga 2a-24'!$B$5:$N$314,4,FALSE)</f>
        <v>483.14444444444462</v>
      </c>
      <c r="G181" s="55">
        <f>VLOOKUP($C181,'Bilaga 2a-24'!$B$5:$N$314,5,FALSE)</f>
        <v>618.46111111111134</v>
      </c>
      <c r="H181" s="55">
        <f>VLOOKUP($C181,'Bilaga 2a-24'!$B$5:$N$314,6,FALSE)</f>
        <v>1088.8095486111117</v>
      </c>
      <c r="I181" s="55">
        <f>VLOOKUP($C181,'Bilaga 2a-24'!$B$5:$N$314,7,FALSE)</f>
        <v>863.9325319444448</v>
      </c>
      <c r="J181" s="55">
        <f>VLOOKUP($C181,'Bilaga 2a-24'!$B$5:$N$314,8,FALSE)</f>
        <v>1110.2861111111117</v>
      </c>
      <c r="K181" s="55">
        <f>VLOOKUP($C181,'Bilaga 2a-24'!$B$5:$N$314,9,FALSE)</f>
        <v>1198.154722222223</v>
      </c>
      <c r="L181" s="55">
        <f>VLOOKUP($C181,'Bilaga 2a-24'!$B$5:$N$314,12,FALSE)</f>
        <v>2810.1332723348364</v>
      </c>
      <c r="M181" s="55">
        <f>VLOOKUP($C181,'Bilaga 2a-24'!$B$5:$N$314,13,FALSE)</f>
        <v>2846.6983629889605</v>
      </c>
      <c r="N181" s="44"/>
      <c r="P181">
        <f t="shared" si="21"/>
        <v>23</v>
      </c>
    </row>
    <row r="182" spans="2:16" x14ac:dyDescent="0.2">
      <c r="B182" s="44"/>
      <c r="C182" s="54" t="s">
        <v>120</v>
      </c>
      <c r="D182" s="55">
        <f>VLOOKUP($C182,'Bilaga 2a-24'!$B$5:$N$314,2,FALSE)</f>
        <v>187.72672672672684</v>
      </c>
      <c r="E182" s="55">
        <f>VLOOKUP($C182,'Bilaga 2a-24'!$B$5:$N$314,3,FALSE)</f>
        <v>187.22222646077512</v>
      </c>
      <c r="F182" s="55">
        <f>VLOOKUP($C182,'Bilaga 2a-24'!$B$5:$N$314,4,FALSE)</f>
        <v>663.88333333333367</v>
      </c>
      <c r="G182" s="55">
        <f>VLOOKUP($C182,'Bilaga 2a-24'!$B$5:$N$314,5,FALSE)</f>
        <v>878.61111111111165</v>
      </c>
      <c r="H182" s="55">
        <f>VLOOKUP($C182,'Bilaga 2a-24'!$B$5:$N$314,6,FALSE)</f>
        <v>1097.7887152777782</v>
      </c>
      <c r="I182" s="55">
        <f>VLOOKUP($C182,'Bilaga 2a-24'!$B$5:$N$314,7,FALSE)</f>
        <v>848.48454861111156</v>
      </c>
      <c r="J182" s="55">
        <f>VLOOKUP($C182,'Bilaga 2a-24'!$B$5:$N$314,8,FALSE)</f>
        <v>913.55477777777821</v>
      </c>
      <c r="K182" s="55">
        <f>VLOOKUP($C182,'Bilaga 2a-24'!$B$5:$N$314,9,FALSE)</f>
        <v>954.68522222222271</v>
      </c>
      <c r="L182" s="55">
        <f>VLOOKUP($C182,'Bilaga 2a-24'!$B$5:$N$314,12,FALSE)</f>
        <v>2862.9535531156166</v>
      </c>
      <c r="M182" s="55">
        <f>VLOOKUP($C182,'Bilaga 2a-24'!$B$5:$N$314,13,FALSE)</f>
        <v>2869.0031084052207</v>
      </c>
      <c r="N182" s="44"/>
      <c r="P182">
        <f t="shared" si="21"/>
        <v>24</v>
      </c>
    </row>
    <row r="183" spans="2:16" x14ac:dyDescent="0.2">
      <c r="B183" s="44"/>
      <c r="C183" s="54" t="s">
        <v>132</v>
      </c>
      <c r="D183" s="55">
        <f>VLOOKUP($C183,'Bilaga 2a-24'!$B$5:$N$314,2,FALSE)</f>
        <v>95.533625730994189</v>
      </c>
      <c r="E183" s="55">
        <f>VLOOKUP($C183,'Bilaga 2a-24'!$B$5:$N$314,3,FALSE)</f>
        <v>81.777777777777814</v>
      </c>
      <c r="F183" s="55">
        <f>VLOOKUP($C183,'Bilaga 2a-24'!$B$5:$N$314,4,FALSE)</f>
        <v>537.80555555555588</v>
      </c>
      <c r="G183" s="55">
        <f>VLOOKUP($C183,'Bilaga 2a-24'!$B$5:$N$314,5,FALSE)</f>
        <v>673.0888888888893</v>
      </c>
      <c r="H183" s="55">
        <f>VLOOKUP($C183,'Bilaga 2a-24'!$B$5:$N$314,6,FALSE)</f>
        <v>992.51093750000052</v>
      </c>
      <c r="I183" s="55">
        <f>VLOOKUP($C183,'Bilaga 2a-24'!$B$5:$N$314,7,FALSE)</f>
        <v>716.47690972222256</v>
      </c>
      <c r="J183" s="55">
        <f>VLOOKUP($C183,'Bilaga 2a-24'!$B$5:$N$314,8,FALSE)</f>
        <v>1086.0967777777785</v>
      </c>
      <c r="K183" s="55">
        <f>VLOOKUP($C183,'Bilaga 2a-24'!$B$5:$N$314,9,FALSE)</f>
        <v>1443.1146111111118</v>
      </c>
      <c r="L183" s="55">
        <f>VLOOKUP($C183,'Bilaga 2a-24'!$B$5:$N$314,12,FALSE)</f>
        <v>2711.9468965643287</v>
      </c>
      <c r="M183" s="55">
        <f>VLOOKUP($C183,'Bilaga 2a-24'!$B$5:$N$314,13,FALSE)</f>
        <v>2914.4581875000008</v>
      </c>
      <c r="N183" s="44"/>
      <c r="P183">
        <f t="shared" si="21"/>
        <v>25</v>
      </c>
    </row>
    <row r="184" spans="2:16" x14ac:dyDescent="0.2">
      <c r="B184" s="44"/>
      <c r="C184" s="54" t="s">
        <v>122</v>
      </c>
      <c r="D184" s="55">
        <f>VLOOKUP($C184,'Bilaga 2a-24'!$B$5:$N$314,2,FALSE)</f>
        <v>95.533625730994189</v>
      </c>
      <c r="E184" s="55">
        <f>VLOOKUP($C184,'Bilaga 2a-24'!$B$5:$N$314,3,FALSE)</f>
        <v>81.777777777777814</v>
      </c>
      <c r="F184" s="55">
        <f>VLOOKUP($C184,'Bilaga 2a-24'!$B$5:$N$314,4,FALSE)</f>
        <v>413.2222222222224</v>
      </c>
      <c r="G184" s="55">
        <f>VLOOKUP($C184,'Bilaga 2a-24'!$B$5:$N$314,5,FALSE)</f>
        <v>596.15000000000032</v>
      </c>
      <c r="H184" s="55">
        <f>VLOOKUP($C184,'Bilaga 2a-24'!$B$5:$N$314,6,FALSE)</f>
        <v>1088.8095486111117</v>
      </c>
      <c r="I184" s="55">
        <f>VLOOKUP($C184,'Bilaga 2a-24'!$B$5:$N$314,7,FALSE)</f>
        <v>863.9325208333338</v>
      </c>
      <c r="J184" s="55">
        <f>VLOOKUP($C184,'Bilaga 2a-24'!$B$5:$N$314,8,FALSE)</f>
        <v>1028.5291666666674</v>
      </c>
      <c r="K184" s="55">
        <f>VLOOKUP($C184,'Bilaga 2a-24'!$B$5:$N$314,9,FALSE)</f>
        <v>1429.6796666666676</v>
      </c>
      <c r="L184" s="55">
        <f>VLOOKUP($C184,'Bilaga 2a-24'!$B$5:$N$314,12,FALSE)</f>
        <v>2626.0945632309954</v>
      </c>
      <c r="M184" s="55">
        <f>VLOOKUP($C184,'Bilaga 2a-24'!$B$5:$N$314,13,FALSE)</f>
        <v>2971.5399652777796</v>
      </c>
      <c r="N184" s="44"/>
      <c r="P184">
        <f t="shared" si="21"/>
        <v>26</v>
      </c>
    </row>
    <row r="185" spans="2:16" x14ac:dyDescent="0.2">
      <c r="B185" s="44"/>
      <c r="C185" s="54" t="s">
        <v>117</v>
      </c>
      <c r="D185" s="55">
        <f>VLOOKUP($C185,'Bilaga 2a-24'!$B$5:$N$314,2,FALSE)</f>
        <v>78.664864864864896</v>
      </c>
      <c r="E185" s="55">
        <f>VLOOKUP($C185,'Bilaga 2a-24'!$B$5:$N$314,3,FALSE)</f>
        <v>66.616667641533923</v>
      </c>
      <c r="F185" s="55">
        <f>VLOOKUP($C185,'Bilaga 2a-24'!$B$5:$N$314,4,FALSE)</f>
        <v>522.52222222222247</v>
      </c>
      <c r="G185" s="55">
        <f>VLOOKUP($C185,'Bilaga 2a-24'!$B$5:$N$314,5,FALSE)</f>
        <v>569.5500000000003</v>
      </c>
      <c r="H185" s="55">
        <f>VLOOKUP($C185,'Bilaga 2a-24'!$B$5:$N$314,6,FALSE)</f>
        <v>1097.7887152777782</v>
      </c>
      <c r="I185" s="55">
        <f>VLOOKUP($C185,'Bilaga 2a-24'!$B$5:$N$314,7,FALSE)</f>
        <v>848.48454861111156</v>
      </c>
      <c r="J185" s="55">
        <f>VLOOKUP($C185,'Bilaga 2a-24'!$B$5:$N$314,8,FALSE)</f>
        <v>1205.4565555555562</v>
      </c>
      <c r="K185" s="55">
        <f>VLOOKUP($C185,'Bilaga 2a-24'!$B$5:$N$314,9,FALSE)</f>
        <v>1501.0682222222231</v>
      </c>
      <c r="L185" s="55">
        <f>VLOOKUP($C185,'Bilaga 2a-24'!$B$5:$N$314,12,FALSE)</f>
        <v>2904.4323579204215</v>
      </c>
      <c r="M185" s="55">
        <f>VLOOKUP($C185,'Bilaga 2a-24'!$B$5:$N$314,13,FALSE)</f>
        <v>2985.7194384748686</v>
      </c>
      <c r="N185" s="44"/>
      <c r="P185">
        <f t="shared" si="21"/>
        <v>27</v>
      </c>
    </row>
    <row r="186" spans="2:16" x14ac:dyDescent="0.2">
      <c r="B186" s="44"/>
      <c r="C186" s="54" t="s">
        <v>138</v>
      </c>
      <c r="D186" s="55">
        <f>VLOOKUP($C186,'Bilaga 2a-24'!$B$5:$N$314,2,FALSE)</f>
        <v>127.89316816816823</v>
      </c>
      <c r="E186" s="55">
        <f>VLOOKUP($C186,'Bilaga 2a-24'!$B$5:$N$314,3,FALSE)</f>
        <v>166.14999771118173</v>
      </c>
      <c r="F186" s="55">
        <f>VLOOKUP($C186,'Bilaga 2a-24'!$B$5:$N$314,4,FALSE)</f>
        <v>489.10000000000019</v>
      </c>
      <c r="G186" s="55">
        <f>VLOOKUP($C186,'Bilaga 2a-24'!$B$5:$N$314,5,FALSE)</f>
        <v>515.31666666666695</v>
      </c>
      <c r="H186" s="55">
        <f>VLOOKUP($C186,'Bilaga 2a-24'!$B$5:$N$314,6,FALSE)</f>
        <v>1088.8095486111117</v>
      </c>
      <c r="I186" s="55">
        <f>VLOOKUP($C186,'Bilaga 2a-24'!$B$5:$N$314,7,FALSE)</f>
        <v>863.93253750000042</v>
      </c>
      <c r="J186" s="55">
        <f>VLOOKUP($C186,'Bilaga 2a-24'!$B$5:$N$314,8,FALSE)</f>
        <v>1205.4565555555562</v>
      </c>
      <c r="K186" s="55">
        <f>VLOOKUP($C186,'Bilaga 2a-24'!$B$5:$N$314,9,FALSE)</f>
        <v>1501.0682222222231</v>
      </c>
      <c r="L186" s="55">
        <f>VLOOKUP($C186,'Bilaga 2a-24'!$B$5:$N$314,12,FALSE)</f>
        <v>2911.2592723348357</v>
      </c>
      <c r="M186" s="55">
        <f>VLOOKUP($C186,'Bilaga 2a-24'!$B$5:$N$314,13,FALSE)</f>
        <v>3046.4674241000721</v>
      </c>
      <c r="N186" s="44"/>
      <c r="P186">
        <f t="shared" si="21"/>
        <v>28</v>
      </c>
    </row>
    <row r="187" spans="2:16" x14ac:dyDescent="0.2">
      <c r="B187" s="44"/>
      <c r="C187" s="54" t="s">
        <v>116</v>
      </c>
      <c r="D187" s="55">
        <f>VLOOKUP($C187,'Bilaga 2a-24'!$B$5:$N$314,2,FALSE)</f>
        <v>187.72672672672684</v>
      </c>
      <c r="E187" s="55">
        <f>VLOOKUP($C187,'Bilaga 2a-24'!$B$5:$N$314,3,FALSE)</f>
        <v>187.22222646077512</v>
      </c>
      <c r="F187" s="55">
        <f>VLOOKUP($C187,'Bilaga 2a-24'!$B$5:$N$314,4,FALSE)</f>
        <v>561.9000000000002</v>
      </c>
      <c r="G187" s="55">
        <f>VLOOKUP($C187,'Bilaga 2a-24'!$B$5:$N$314,5,FALSE)</f>
        <v>664.65000000000032</v>
      </c>
      <c r="H187" s="55">
        <f>VLOOKUP($C187,'Bilaga 2a-24'!$B$5:$N$314,6,FALSE)</f>
        <v>1097.7887152777782</v>
      </c>
      <c r="I187" s="55">
        <f>VLOOKUP($C187,'Bilaga 2a-24'!$B$5:$N$314,7,FALSE)</f>
        <v>848.48454861111156</v>
      </c>
      <c r="J187" s="55">
        <f>VLOOKUP($C187,'Bilaga 2a-24'!$B$5:$N$314,8,FALSE)</f>
        <v>980.79383333333374</v>
      </c>
      <c r="K187" s="55">
        <f>VLOOKUP($C187,'Bilaga 2a-24'!$B$5:$N$314,9,FALSE)</f>
        <v>1351.1393888888897</v>
      </c>
      <c r="L187" s="55">
        <f>VLOOKUP($C187,'Bilaga 2a-24'!$B$5:$N$314,12,FALSE)</f>
        <v>2828.2092753378388</v>
      </c>
      <c r="M187" s="55">
        <f>VLOOKUP($C187,'Bilaga 2a-24'!$B$5:$N$314,13,FALSE)</f>
        <v>3051.4961639607768</v>
      </c>
      <c r="N187" s="44"/>
      <c r="P187">
        <f t="shared" si="21"/>
        <v>29</v>
      </c>
    </row>
    <row r="188" spans="2:16" x14ac:dyDescent="0.2">
      <c r="B188" s="44"/>
      <c r="C188" s="54" t="s">
        <v>136</v>
      </c>
      <c r="D188" s="55">
        <f>VLOOKUP($C188,'Bilaga 2a-24'!$B$5:$N$314,2,FALSE)</f>
        <v>129.73012675296661</v>
      </c>
      <c r="E188" s="55">
        <f>VLOOKUP($C188,'Bilaga 2a-24'!$B$5:$N$314,3,FALSE)</f>
        <v>110.58888965182841</v>
      </c>
      <c r="F188" s="55">
        <f>VLOOKUP($C188,'Bilaga 2a-24'!$B$5:$N$314,4,FALSE)</f>
        <v>507.02222222222241</v>
      </c>
      <c r="G188" s="55">
        <f>VLOOKUP($C188,'Bilaga 2a-24'!$B$5:$N$314,5,FALSE)</f>
        <v>638.13333333333367</v>
      </c>
      <c r="H188" s="55">
        <f>VLOOKUP($C188,'Bilaga 2a-24'!$B$5:$N$314,6,FALSE)</f>
        <v>1003.5595486111115</v>
      </c>
      <c r="I188" s="55">
        <f>VLOOKUP($C188,'Bilaga 2a-24'!$B$5:$N$314,7,FALSE)</f>
        <v>803.91684027777819</v>
      </c>
      <c r="J188" s="55">
        <f>VLOOKUP($C188,'Bilaga 2a-24'!$B$5:$N$314,8,FALSE)</f>
        <v>1218.1623888888894</v>
      </c>
      <c r="K188" s="55">
        <f>VLOOKUP($C188,'Bilaga 2a-24'!$B$5:$N$314,9,FALSE)</f>
        <v>1499.1382222222228</v>
      </c>
      <c r="L188" s="55">
        <f>VLOOKUP($C188,'Bilaga 2a-24'!$B$5:$N$314,12,FALSE)</f>
        <v>2858.4742864751902</v>
      </c>
      <c r="M188" s="55">
        <f>VLOOKUP($C188,'Bilaga 2a-24'!$B$5:$N$314,13,FALSE)</f>
        <v>3051.7772854851628</v>
      </c>
      <c r="N188" s="44"/>
      <c r="P188">
        <f t="shared" si="21"/>
        <v>30</v>
      </c>
    </row>
    <row r="189" spans="2:16" x14ac:dyDescent="0.2">
      <c r="B189" s="44"/>
      <c r="C189" s="54" t="s">
        <v>139</v>
      </c>
      <c r="D189" s="55">
        <f>VLOOKUP($C189,'Bilaga 2a-24'!$B$5:$N$314,2,FALSE)</f>
        <v>127.89316816816823</v>
      </c>
      <c r="E189" s="55">
        <f>VLOOKUP($C189,'Bilaga 2a-24'!$B$5:$N$314,3,FALSE)</f>
        <v>166.14999771118173</v>
      </c>
      <c r="F189" s="55">
        <f>VLOOKUP($C189,'Bilaga 2a-24'!$B$5:$N$314,4,FALSE)</f>
        <v>478.48333333333358</v>
      </c>
      <c r="G189" s="55">
        <f>VLOOKUP($C189,'Bilaga 2a-24'!$B$5:$N$314,5,FALSE)</f>
        <v>567.02777777777806</v>
      </c>
      <c r="H189" s="55">
        <f>VLOOKUP($C189,'Bilaga 2a-24'!$B$5:$N$314,6,FALSE)</f>
        <v>1088.8095486111117</v>
      </c>
      <c r="I189" s="55">
        <f>VLOOKUP($C189,'Bilaga 2a-24'!$B$5:$N$314,7,FALSE)</f>
        <v>863.93254305555593</v>
      </c>
      <c r="J189" s="55">
        <f>VLOOKUP($C189,'Bilaga 2a-24'!$B$5:$N$314,8,FALSE)</f>
        <v>1205.4565555555562</v>
      </c>
      <c r="K189" s="55">
        <f>VLOOKUP($C189,'Bilaga 2a-24'!$B$5:$N$314,9,FALSE)</f>
        <v>1501.0682222222231</v>
      </c>
      <c r="L189" s="55">
        <f>VLOOKUP($C189,'Bilaga 2a-24'!$B$5:$N$314,12,FALSE)</f>
        <v>2900.6426056681698</v>
      </c>
      <c r="M189" s="55">
        <f>VLOOKUP($C189,'Bilaga 2a-24'!$B$5:$N$314,13,FALSE)</f>
        <v>3098.1785407667394</v>
      </c>
      <c r="N189" s="44"/>
      <c r="P189">
        <f t="shared" si="21"/>
        <v>31</v>
      </c>
    </row>
    <row r="190" spans="2:16" x14ac:dyDescent="0.2">
      <c r="B190" s="44"/>
      <c r="C190" s="54" t="s">
        <v>115</v>
      </c>
      <c r="D190" s="55">
        <f>VLOOKUP($C190,'Bilaga 2a-24'!$B$5:$N$314,2,FALSE)</f>
        <v>123.45125573327381</v>
      </c>
      <c r="E190" s="55">
        <f>VLOOKUP($C190,'Bilaga 2a-24'!$B$5:$N$314,3,FALSE)</f>
        <v>177.73333655463341</v>
      </c>
      <c r="F190" s="55">
        <f>VLOOKUP($C190,'Bilaga 2a-24'!$B$5:$N$314,4,FALSE)</f>
        <v>614.62500000000034</v>
      </c>
      <c r="G190" s="55">
        <f>VLOOKUP($C190,'Bilaga 2a-24'!$B$5:$N$314,5,FALSE)</f>
        <v>667.54166666666697</v>
      </c>
      <c r="H190" s="55">
        <f>VLOOKUP($C190,'Bilaga 2a-24'!$B$5:$N$314,6,FALSE)</f>
        <v>1097.7887152777782</v>
      </c>
      <c r="I190" s="55">
        <f>VLOOKUP($C190,'Bilaga 2a-24'!$B$5:$N$314,7,FALSE)</f>
        <v>848.48454861111156</v>
      </c>
      <c r="J190" s="55">
        <f>VLOOKUP($C190,'Bilaga 2a-24'!$B$5:$N$314,8,FALSE)</f>
        <v>1205.7675000000006</v>
      </c>
      <c r="K190" s="55">
        <f>VLOOKUP($C190,'Bilaga 2a-24'!$B$5:$N$314,9,FALSE)</f>
        <v>1486.936333333334</v>
      </c>
      <c r="L190" s="55">
        <f>VLOOKUP($C190,'Bilaga 2a-24'!$B$5:$N$314,12,FALSE)</f>
        <v>3041.6324710110525</v>
      </c>
      <c r="M190" s="55">
        <f>VLOOKUP($C190,'Bilaga 2a-24'!$B$5:$N$314,13,FALSE)</f>
        <v>3180.6958851657455</v>
      </c>
      <c r="N190" s="44"/>
      <c r="P190">
        <f t="shared" si="21"/>
        <v>32</v>
      </c>
    </row>
    <row r="191" spans="2:16" ht="13.5" thickBot="1" x14ac:dyDescent="0.25">
      <c r="B191" s="44"/>
      <c r="C191" s="57" t="s">
        <v>128</v>
      </c>
      <c r="D191" s="58">
        <f>VLOOKUP($C191,'Bilaga 2a-24'!$B$5:$N$314,2,FALSE)</f>
        <v>89.719219219219269</v>
      </c>
      <c r="E191" s="58">
        <f>VLOOKUP($C191,'Bilaga 2a-24'!$B$5:$N$314,3,FALSE)</f>
        <v>104.8615561591256</v>
      </c>
      <c r="F191" s="58">
        <f>VLOOKUP($C191,'Bilaga 2a-24'!$B$5:$N$314,4,FALSE)</f>
        <v>706.51666666666699</v>
      </c>
      <c r="G191" s="58">
        <f>VLOOKUP($C191,'Bilaga 2a-24'!$B$5:$N$314,5,FALSE)</f>
        <v>826.66666666666708</v>
      </c>
      <c r="H191" s="58">
        <f>VLOOKUP($C191,'Bilaga 2a-24'!$B$5:$N$314,6,FALSE)</f>
        <v>1097.7887152777782</v>
      </c>
      <c r="I191" s="58">
        <f>VLOOKUP($C191,'Bilaga 2a-24'!$B$5:$N$314,7,FALSE)</f>
        <v>848.48454861111156</v>
      </c>
      <c r="J191" s="58">
        <f>VLOOKUP($C191,'Bilaga 2a-24'!$B$5:$N$314,8,FALSE)</f>
        <v>1205.7675000000006</v>
      </c>
      <c r="K191" s="58">
        <f>VLOOKUP($C191,'Bilaga 2a-24'!$B$5:$N$314,9,FALSE)</f>
        <v>1486.936333333334</v>
      </c>
      <c r="L191" s="58">
        <f>VLOOKUP($C191,'Bilaga 2a-24'!$B$5:$N$314,12,FALSE)</f>
        <v>3099.7921011636649</v>
      </c>
      <c r="M191" s="58">
        <f>VLOOKUP($C191,'Bilaga 2a-24'!$B$5:$N$314,13,FALSE)</f>
        <v>3266.9491047702381</v>
      </c>
      <c r="N191" s="44"/>
      <c r="P191">
        <f t="shared" si="21"/>
        <v>33</v>
      </c>
    </row>
    <row r="192" spans="2:16" ht="18.75" customHeight="1" thickTop="1" x14ac:dyDescent="0.2">
      <c r="B192" s="44"/>
      <c r="C192" s="59" t="s">
        <v>605</v>
      </c>
      <c r="D192" s="60">
        <f>SUM(D159:D191)/COUNTIF(D159:D191,"&gt;0")</f>
        <v>101.99218491300014</v>
      </c>
      <c r="E192" s="60">
        <f t="shared" ref="E192:M192" si="22">SUM(E159:E191)/COUNTIF(E159:E191,"&gt;0")</f>
        <v>109.22425041712503</v>
      </c>
      <c r="F192" s="60">
        <f t="shared" si="22"/>
        <v>445.15618686868703</v>
      </c>
      <c r="G192" s="60">
        <f t="shared" si="22"/>
        <v>526.95509259259279</v>
      </c>
      <c r="H192" s="60">
        <f>SUM(H159:H191)/COUNTIF(H159:H191,"&gt;0")</f>
        <v>1052.5120107323237</v>
      </c>
      <c r="I192" s="60">
        <f t="shared" si="22"/>
        <v>801.3677117424246</v>
      </c>
      <c r="J192" s="60">
        <f t="shared" si="22"/>
        <v>1080.4118507046439</v>
      </c>
      <c r="K192" s="60">
        <f t="shared" si="22"/>
        <v>1258.8503741004472</v>
      </c>
      <c r="L192" s="60">
        <f t="shared" si="22"/>
        <v>2676.7334012261722</v>
      </c>
      <c r="M192" s="60">
        <f t="shared" si="22"/>
        <v>2691.230914526584</v>
      </c>
      <c r="N192" s="44"/>
      <c r="P192" s="19">
        <f>+M192/L192-1</f>
        <v>5.4161214911319089E-3</v>
      </c>
    </row>
    <row r="193" spans="1:16" x14ac:dyDescent="0.2">
      <c r="B193" s="44"/>
      <c r="C193" s="61" t="s">
        <v>606</v>
      </c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44"/>
    </row>
    <row r="194" spans="1:16" x14ac:dyDescent="0.2">
      <c r="B194" s="44"/>
      <c r="C194" s="59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44"/>
    </row>
    <row r="195" spans="1:16" x14ac:dyDescent="0.2">
      <c r="B195" s="44"/>
      <c r="C195" s="59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44"/>
    </row>
    <row r="196" spans="1:16" ht="15.75" x14ac:dyDescent="0.25">
      <c r="B196" s="44"/>
      <c r="C196" s="45" t="str">
        <f>CONCATENATE("Kostnad fördelad per nyttighet i kr/månad och lägenhet inkl moms i ",A199)</f>
        <v>Kostnad fördelad per nyttighet i kr/månad och lägenhet inkl moms i Hallands län</v>
      </c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4"/>
    </row>
    <row r="197" spans="1:16" x14ac:dyDescent="0.2">
      <c r="B197" s="44"/>
      <c r="C197" s="44"/>
      <c r="D197" s="46" t="s">
        <v>1</v>
      </c>
      <c r="E197" s="46"/>
      <c r="F197" s="46" t="s">
        <v>2</v>
      </c>
      <c r="G197" s="46"/>
      <c r="H197" s="46" t="s">
        <v>3</v>
      </c>
      <c r="I197" s="46"/>
      <c r="J197" s="46" t="s">
        <v>4</v>
      </c>
      <c r="K197" s="46"/>
      <c r="L197" s="46" t="s">
        <v>601</v>
      </c>
      <c r="M197" s="46"/>
      <c r="N197" s="44"/>
      <c r="O197" s="47" t="s">
        <v>602</v>
      </c>
    </row>
    <row r="198" spans="1:16" ht="13.5" thickBot="1" x14ac:dyDescent="0.25">
      <c r="A198" t="s">
        <v>7</v>
      </c>
      <c r="B198" s="44"/>
      <c r="C198" s="48" t="s">
        <v>8</v>
      </c>
      <c r="D198" s="49">
        <v>2023</v>
      </c>
      <c r="E198" s="49">
        <v>2024</v>
      </c>
      <c r="F198" s="49">
        <v>2023</v>
      </c>
      <c r="G198" s="49">
        <v>2024</v>
      </c>
      <c r="H198" s="49">
        <v>2023</v>
      </c>
      <c r="I198" s="49">
        <v>2024</v>
      </c>
      <c r="J198" s="49">
        <v>2023</v>
      </c>
      <c r="K198" s="49">
        <v>2024</v>
      </c>
      <c r="L198" s="49">
        <v>2023</v>
      </c>
      <c r="M198" s="49">
        <v>2024</v>
      </c>
      <c r="N198" s="44"/>
      <c r="O198" s="47">
        <v>2024</v>
      </c>
      <c r="P198" t="s">
        <v>603</v>
      </c>
    </row>
    <row r="199" spans="1:16" ht="18.75" customHeight="1" x14ac:dyDescent="0.2">
      <c r="A199" s="14" t="s">
        <v>148</v>
      </c>
      <c r="B199" s="62"/>
      <c r="C199" s="51" t="s">
        <v>150</v>
      </c>
      <c r="D199" s="52">
        <f>VLOOKUP($C199,'Bilaga 2a-24'!$B$5:$N$314,2,FALSE)</f>
        <v>175.15555555555565</v>
      </c>
      <c r="E199" s="52">
        <f>VLOOKUP($C199,'Bilaga 2a-24'!$B$5:$N$314,3,FALSE)</f>
        <v>132.53333833482563</v>
      </c>
      <c r="F199" s="52">
        <f>VLOOKUP($C199,'Bilaga 2a-24'!$B$5:$N$314,4,FALSE)</f>
        <v>253.77777777777791</v>
      </c>
      <c r="G199" s="52">
        <f>VLOOKUP($C199,'Bilaga 2a-24'!$B$5:$N$314,5,FALSE)</f>
        <v>337.33333333333348</v>
      </c>
      <c r="H199" s="52">
        <f>VLOOKUP($C199,'Bilaga 2a-24'!$B$5:$N$314,6,FALSE)</f>
        <v>951.51788194444498</v>
      </c>
      <c r="I199" s="52">
        <f>VLOOKUP($C199,'Bilaga 2a-24'!$B$5:$N$314,7,FALSE)</f>
        <v>651.81649305555595</v>
      </c>
      <c r="J199" s="52">
        <f>VLOOKUP($C199,'Bilaga 2a-24'!$B$5:$N$314,8,FALSE)</f>
        <v>942.9980000000005</v>
      </c>
      <c r="K199" s="52">
        <f>VLOOKUP($C199,'Bilaga 2a-24'!$B$5:$N$314,9,FALSE)</f>
        <v>985.56522222222259</v>
      </c>
      <c r="L199" s="52">
        <f>VLOOKUP($C199,'Bilaga 2a-24'!$B$5:$N$314,12,FALSE)</f>
        <v>2323.4492152777793</v>
      </c>
      <c r="M199" s="52">
        <f>VLOOKUP($C199,'Bilaga 2a-24'!$B$5:$N$314,13,FALSE)</f>
        <v>2107.2483869459379</v>
      </c>
      <c r="N199" s="44"/>
      <c r="O199" s="36">
        <f>+M204-M199</f>
        <v>706.93821151289376</v>
      </c>
      <c r="P199">
        <f>RANK(M199,$M$199:$M$204,1)</f>
        <v>1</v>
      </c>
    </row>
    <row r="200" spans="1:16" x14ac:dyDescent="0.2">
      <c r="B200" s="44"/>
      <c r="C200" s="54" t="s">
        <v>153</v>
      </c>
      <c r="D200" s="55">
        <f>VLOOKUP($C200,'Bilaga 2a-24'!$B$5:$N$314,2,FALSE)</f>
        <v>106.38168168168174</v>
      </c>
      <c r="E200" s="55">
        <f>VLOOKUP($C200,'Bilaga 2a-24'!$B$5:$N$314,3,FALSE)</f>
        <v>143.79055555555564</v>
      </c>
      <c r="F200" s="55">
        <f>VLOOKUP($C200,'Bilaga 2a-24'!$B$5:$N$314,4,FALSE)</f>
        <v>492.16666666666691</v>
      </c>
      <c r="G200" s="55">
        <f>VLOOKUP($C200,'Bilaga 2a-24'!$B$5:$N$314,5,FALSE)</f>
        <v>551.21666666666692</v>
      </c>
      <c r="H200" s="55">
        <f>VLOOKUP($C200,'Bilaga 2a-24'!$B$5:$N$314,6,FALSE)</f>
        <v>908.21145833333401</v>
      </c>
      <c r="I200" s="55">
        <f>VLOOKUP($C200,'Bilaga 2a-24'!$B$5:$N$314,7,FALSE)</f>
        <v>700.47881944444487</v>
      </c>
      <c r="J200" s="55">
        <f>VLOOKUP($C200,'Bilaga 2a-24'!$B$5:$N$314,8,FALSE)</f>
        <v>1022.6212222222229</v>
      </c>
      <c r="K200" s="55">
        <f>VLOOKUP($C200,'Bilaga 2a-24'!$B$5:$N$314,9,FALSE)</f>
        <v>1143.2247777777784</v>
      </c>
      <c r="L200" s="55">
        <f>VLOOKUP($C200,'Bilaga 2a-24'!$B$5:$N$314,12,FALSE)</f>
        <v>2529.3810289039052</v>
      </c>
      <c r="M200" s="55">
        <f>VLOOKUP($C200,'Bilaga 2a-24'!$B$5:$N$314,13,FALSE)</f>
        <v>2538.7108194444459</v>
      </c>
      <c r="N200" s="44"/>
      <c r="P200">
        <f t="shared" ref="P200:P204" si="23">RANK(M200,$M$199:$M$204,1)</f>
        <v>2</v>
      </c>
    </row>
    <row r="201" spans="1:16" x14ac:dyDescent="0.2">
      <c r="B201" s="44"/>
      <c r="C201" s="54" t="s">
        <v>614</v>
      </c>
      <c r="D201" s="55">
        <f>VLOOKUP($C201,'Bilaga 2a-24'!$B$5:$N$314,2,FALSE)</f>
        <v>157.2265232974911</v>
      </c>
      <c r="E201" s="55">
        <f>VLOOKUP($C201,'Bilaga 2a-24'!$B$5:$N$314,3,FALSE)</f>
        <v>113.66666158040393</v>
      </c>
      <c r="F201" s="55">
        <f>VLOOKUP($C201,'Bilaga 2a-24'!$B$5:$N$314,4,FALSE)</f>
        <v>388.11111111111131</v>
      </c>
      <c r="G201" s="55">
        <f>VLOOKUP($C201,'Bilaga 2a-24'!$B$5:$N$314,5,FALSE)</f>
        <v>443.83333333333354</v>
      </c>
      <c r="H201" s="55">
        <f>VLOOKUP($C201,'Bilaga 2a-24'!$B$5:$N$314,6,FALSE)</f>
        <v>1071.8449652777783</v>
      </c>
      <c r="I201" s="55">
        <f>VLOOKUP($C201,'Bilaga 2a-24'!$B$5:$N$314,7,FALSE)</f>
        <v>783.10121527777812</v>
      </c>
      <c r="J201" s="55">
        <f>VLOOKUP($C201,'Bilaga 2a-24'!$B$5:$N$314,8,FALSE)</f>
        <v>0</v>
      </c>
      <c r="K201" s="55">
        <f>VLOOKUP($C201,'Bilaga 2a-24'!$B$5:$N$314,9,FALSE)</f>
        <v>0</v>
      </c>
      <c r="L201" s="55">
        <f>VLOOKUP($C201,'Bilaga 2a-24'!$B$5:$N$314,12,FALSE)</f>
        <v>2660.8672984737191</v>
      </c>
      <c r="M201" s="55">
        <f>VLOOKUP($C201,'Bilaga 2a-24'!$B$5:$N$314,13,FALSE)</f>
        <v>2542.6199267059019</v>
      </c>
      <c r="N201" s="44"/>
      <c r="P201">
        <f t="shared" si="23"/>
        <v>3</v>
      </c>
    </row>
    <row r="202" spans="1:16" x14ac:dyDescent="0.2">
      <c r="B202" s="44"/>
      <c r="C202" s="54" t="s">
        <v>152</v>
      </c>
      <c r="D202" s="55">
        <f>VLOOKUP($C202,'Bilaga 2a-24'!$B$5:$N$314,2,FALSE)</f>
        <v>105.67912912912918</v>
      </c>
      <c r="E202" s="55">
        <f>VLOOKUP($C202,'Bilaga 2a-24'!$B$5:$N$314,3,FALSE)</f>
        <v>141.9272222222223</v>
      </c>
      <c r="F202" s="55">
        <f>VLOOKUP($C202,'Bilaga 2a-24'!$B$5:$N$314,4,FALSE)</f>
        <v>471.50000000000023</v>
      </c>
      <c r="G202" s="55">
        <f>VLOOKUP($C202,'Bilaga 2a-24'!$B$5:$N$314,5,FALSE)</f>
        <v>537.32777777777801</v>
      </c>
      <c r="H202" s="55">
        <f>VLOOKUP($C202,'Bilaga 2a-24'!$B$5:$N$314,6,FALSE)</f>
        <v>972.52482638888944</v>
      </c>
      <c r="I202" s="55">
        <f>VLOOKUP($C202,'Bilaga 2a-24'!$B$5:$N$314,7,FALSE)</f>
        <v>693.19461805555591</v>
      </c>
      <c r="J202" s="55">
        <f>VLOOKUP($C202,'Bilaga 2a-24'!$B$5:$N$314,8,FALSE)</f>
        <v>1010.1512777777784</v>
      </c>
      <c r="K202" s="55">
        <f>VLOOKUP($C202,'Bilaga 2a-24'!$B$5:$N$314,9,FALSE)</f>
        <v>1206.850444444445</v>
      </c>
      <c r="L202" s="55">
        <f>VLOOKUP($C202,'Bilaga 2a-24'!$B$5:$N$314,12,FALSE)</f>
        <v>2559.8552332957975</v>
      </c>
      <c r="M202" s="55">
        <f>VLOOKUP($C202,'Bilaga 2a-24'!$B$5:$N$314,13,FALSE)</f>
        <v>2579.3000625000009</v>
      </c>
      <c r="N202" s="44"/>
      <c r="P202">
        <f t="shared" si="23"/>
        <v>4</v>
      </c>
    </row>
    <row r="203" spans="1:16" x14ac:dyDescent="0.2">
      <c r="B203" s="44"/>
      <c r="C203" s="54" t="s">
        <v>154</v>
      </c>
      <c r="D203" s="55">
        <f>VLOOKUP($C203,'Bilaga 2a-24'!$B$5:$N$314,2,FALSE)</f>
        <v>71.143243243243276</v>
      </c>
      <c r="E203" s="55">
        <f>VLOOKUP($C203,'Bilaga 2a-24'!$B$5:$N$314,3,FALSE)</f>
        <v>87.972222222222271</v>
      </c>
      <c r="F203" s="55">
        <f>VLOOKUP($C203,'Bilaga 2a-24'!$B$5:$N$314,4,FALSE)</f>
        <v>478.88888888888914</v>
      </c>
      <c r="G203" s="55">
        <f>VLOOKUP($C203,'Bilaga 2a-24'!$B$5:$N$314,5,FALSE)</f>
        <v>503.15555555555579</v>
      </c>
      <c r="H203" s="55">
        <f>VLOOKUP($C203,'Bilaga 2a-24'!$B$5:$N$314,6,FALSE)</f>
        <v>1018.3503472222229</v>
      </c>
      <c r="I203" s="55">
        <f>VLOOKUP($C203,'Bilaga 2a-24'!$B$5:$N$314,7,FALSE)</f>
        <v>805.99409722222254</v>
      </c>
      <c r="J203" s="55">
        <f>VLOOKUP($C203,'Bilaga 2a-24'!$B$5:$N$314,8,FALSE)</f>
        <v>1068.3943888888896</v>
      </c>
      <c r="K203" s="55">
        <f>VLOOKUP($C203,'Bilaga 2a-24'!$B$5:$N$314,9,FALSE)</f>
        <v>1288.7253333333342</v>
      </c>
      <c r="L203" s="55">
        <f>VLOOKUP($C203,'Bilaga 2a-24'!$B$5:$N$314,12,FALSE)</f>
        <v>2636.7768682432447</v>
      </c>
      <c r="M203" s="55">
        <f>VLOOKUP($C203,'Bilaga 2a-24'!$B$5:$N$314,13,FALSE)</f>
        <v>2685.8472083333349</v>
      </c>
      <c r="N203" s="44"/>
      <c r="P203">
        <f t="shared" si="23"/>
        <v>5</v>
      </c>
    </row>
    <row r="204" spans="1:16" ht="13.5" thickBot="1" x14ac:dyDescent="0.25">
      <c r="B204" s="44"/>
      <c r="C204" s="57" t="s">
        <v>615</v>
      </c>
      <c r="D204" s="58">
        <f>VLOOKUP($C204,'Bilaga 2a-24'!$B$5:$N$314,2,FALSE)</f>
        <v>137.28915857605185</v>
      </c>
      <c r="E204" s="58">
        <f>VLOOKUP($C204,'Bilaga 2a-24'!$B$5:$N$314,3,FALSE)</f>
        <v>151.0222222222223</v>
      </c>
      <c r="F204" s="58">
        <f>VLOOKUP($C204,'Bilaga 2a-24'!$B$5:$N$314,4,FALSE)</f>
        <v>533.91666666666697</v>
      </c>
      <c r="G204" s="58">
        <f>VLOOKUP($C204,'Bilaga 2a-24'!$B$5:$N$314,5,FALSE)</f>
        <v>612.66111111111138</v>
      </c>
      <c r="H204" s="58">
        <f>VLOOKUP($C204,'Bilaga 2a-24'!$B$5:$N$314,6,FALSE)</f>
        <v>1097.7887152777782</v>
      </c>
      <c r="I204" s="58">
        <f>VLOOKUP($C204,'Bilaga 2a-24'!$B$5:$N$314,7,FALSE)</f>
        <v>848.48454861111156</v>
      </c>
      <c r="J204" s="58">
        <f>VLOOKUP($C204,'Bilaga 2a-24'!$B$5:$N$314,8,FALSE)</f>
        <v>0</v>
      </c>
      <c r="K204" s="58">
        <f>VLOOKUP($C204,'Bilaga 2a-24'!$B$5:$N$314,9,FALSE)</f>
        <v>0</v>
      </c>
      <c r="L204" s="58">
        <f>VLOOKUP($C204,'Bilaga 2a-24'!$B$5:$N$314,12,FALSE)</f>
        <v>2812.6792393078354</v>
      </c>
      <c r="M204" s="58">
        <f>VLOOKUP($C204,'Bilaga 2a-24'!$B$5:$N$314,13,FALSE)</f>
        <v>2814.1865984588317</v>
      </c>
      <c r="N204" s="44"/>
      <c r="P204">
        <f t="shared" si="23"/>
        <v>6</v>
      </c>
    </row>
    <row r="205" spans="1:16" ht="18.75" customHeight="1" thickTop="1" x14ac:dyDescent="0.2">
      <c r="B205" s="44"/>
      <c r="C205" s="59" t="s">
        <v>605</v>
      </c>
      <c r="D205" s="60">
        <f>SUM(D199:D204)/COUNTIF(D199:D204,"&gt;0")</f>
        <v>125.47921524719213</v>
      </c>
      <c r="E205" s="60">
        <f t="shared" ref="E205:M205" si="24">SUM(E199:E204)/COUNTIF(E199:E204,"&gt;0")</f>
        <v>128.48537035624202</v>
      </c>
      <c r="F205" s="60">
        <f t="shared" si="24"/>
        <v>436.3935185185187</v>
      </c>
      <c r="G205" s="60">
        <f t="shared" si="24"/>
        <v>497.58796296296322</v>
      </c>
      <c r="H205" s="60">
        <f t="shared" si="24"/>
        <v>1003.3730324074081</v>
      </c>
      <c r="I205" s="60">
        <f t="shared" si="24"/>
        <v>747.17829861111147</v>
      </c>
      <c r="J205" s="60">
        <f t="shared" si="24"/>
        <v>1011.0412222222228</v>
      </c>
      <c r="K205" s="60">
        <f t="shared" si="24"/>
        <v>1156.0914444444452</v>
      </c>
      <c r="L205" s="60">
        <f t="shared" si="24"/>
        <v>2587.1681472503801</v>
      </c>
      <c r="M205" s="60">
        <f t="shared" si="24"/>
        <v>2544.6521670647421</v>
      </c>
      <c r="N205" s="44"/>
      <c r="P205" s="19">
        <f>+M205/L205-1</f>
        <v>-1.6433404311514743E-2</v>
      </c>
    </row>
    <row r="206" spans="1:16" x14ac:dyDescent="0.2">
      <c r="B206" s="44"/>
      <c r="C206" s="61" t="s">
        <v>606</v>
      </c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44"/>
    </row>
    <row r="207" spans="1:16" x14ac:dyDescent="0.2">
      <c r="B207" s="44"/>
      <c r="C207" s="59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44"/>
    </row>
    <row r="208" spans="1:16" x14ac:dyDescent="0.2">
      <c r="B208" s="44"/>
      <c r="C208" s="59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44"/>
    </row>
    <row r="209" spans="1:16" ht="15.75" x14ac:dyDescent="0.25">
      <c r="B209" s="44"/>
      <c r="C209" s="45" t="str">
        <f>CONCATENATE("Kostnad fördelad per nyttighet i kr/månad och lägenhet inkl moms i ",A212)</f>
        <v>Kostnad fördelad per nyttighet i kr/månad och lägenhet inkl moms i Västra Götalands län</v>
      </c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4"/>
    </row>
    <row r="210" spans="1:16" x14ac:dyDescent="0.2">
      <c r="B210" s="44"/>
      <c r="C210" s="44"/>
      <c r="D210" s="46" t="s">
        <v>1</v>
      </c>
      <c r="E210" s="46"/>
      <c r="F210" s="46" t="s">
        <v>2</v>
      </c>
      <c r="G210" s="46"/>
      <c r="H210" s="46" t="s">
        <v>3</v>
      </c>
      <c r="I210" s="46"/>
      <c r="J210" s="46" t="s">
        <v>4</v>
      </c>
      <c r="K210" s="46"/>
      <c r="L210" s="46" t="s">
        <v>601</v>
      </c>
      <c r="M210" s="46"/>
      <c r="N210" s="44"/>
      <c r="O210" s="47" t="s">
        <v>602</v>
      </c>
    </row>
    <row r="211" spans="1:16" ht="13.5" thickBot="1" x14ac:dyDescent="0.25">
      <c r="A211" t="s">
        <v>7</v>
      </c>
      <c r="B211" s="44"/>
      <c r="C211" s="48" t="s">
        <v>8</v>
      </c>
      <c r="D211" s="49">
        <v>2023</v>
      </c>
      <c r="E211" s="49">
        <v>2024</v>
      </c>
      <c r="F211" s="49">
        <v>2023</v>
      </c>
      <c r="G211" s="49">
        <v>2024</v>
      </c>
      <c r="H211" s="49">
        <v>2023</v>
      </c>
      <c r="I211" s="49">
        <v>2024</v>
      </c>
      <c r="J211" s="49">
        <v>2023</v>
      </c>
      <c r="K211" s="49">
        <v>2024</v>
      </c>
      <c r="L211" s="49">
        <v>2023</v>
      </c>
      <c r="M211" s="49">
        <v>2024</v>
      </c>
      <c r="N211" s="44"/>
      <c r="O211" s="47">
        <v>2024</v>
      </c>
      <c r="P211" t="s">
        <v>603</v>
      </c>
    </row>
    <row r="212" spans="1:16" ht="18.75" customHeight="1" x14ac:dyDescent="0.2">
      <c r="A212" s="14" t="s">
        <v>155</v>
      </c>
      <c r="B212" s="62"/>
      <c r="C212" s="51" t="s">
        <v>200</v>
      </c>
      <c r="D212" s="52">
        <f>VLOOKUP($C212,'Bilaga 2a-24'!$B$5:$N$314,2,FALSE)</f>
        <v>78.0555555555556</v>
      </c>
      <c r="E212" s="52">
        <f>VLOOKUP($C212,'Bilaga 2a-24'!$B$5:$N$314,3,FALSE)</f>
        <v>101.33333206176782</v>
      </c>
      <c r="F212" s="52">
        <f>VLOOKUP($C212,'Bilaga 2a-24'!$B$5:$N$314,4,FALSE)</f>
        <v>334.57777777777795</v>
      </c>
      <c r="G212" s="52">
        <f>VLOOKUP($C212,'Bilaga 2a-24'!$B$5:$N$314,5,FALSE)</f>
        <v>356.71111111111128</v>
      </c>
      <c r="H212" s="52">
        <f>VLOOKUP($C212,'Bilaga 2a-24'!$B$5:$N$314,6,FALSE)</f>
        <v>848.51006944444498</v>
      </c>
      <c r="I212" s="52">
        <f>VLOOKUP($C212,'Bilaga 2a-24'!$B$5:$N$314,7,FALSE)</f>
        <v>611.86076388888921</v>
      </c>
      <c r="J212" s="52">
        <f>VLOOKUP($C212,'Bilaga 2a-24'!$B$5:$N$314,8,FALSE)</f>
        <v>861.7342777777784</v>
      </c>
      <c r="K212" s="52">
        <f>VLOOKUP($C212,'Bilaga 2a-24'!$B$5:$N$314,9,FALSE)</f>
        <v>916.56772222222264</v>
      </c>
      <c r="L212" s="52">
        <f>VLOOKUP($C212,'Bilaga 2a-24'!$B$5:$N$314,12,FALSE)</f>
        <v>2122.8776805555567</v>
      </c>
      <c r="M212" s="52">
        <f>VLOOKUP($C212,'Bilaga 2a-24'!$B$5:$N$314,13,FALSE)</f>
        <v>1986.4729292839909</v>
      </c>
      <c r="N212" s="44"/>
      <c r="O212" s="36">
        <f>+M260-M212</f>
        <v>1070.6618901604545</v>
      </c>
      <c r="P212">
        <f>RANK(M212,$M$212:$M$260,1)</f>
        <v>1</v>
      </c>
    </row>
    <row r="213" spans="1:16" x14ac:dyDescent="0.2">
      <c r="B213" s="44"/>
      <c r="C213" s="54" t="s">
        <v>203</v>
      </c>
      <c r="D213" s="55">
        <f>VLOOKUP($C213,'Bilaga 2a-24'!$B$5:$N$314,2,FALSE)</f>
        <v>140.13588588588595</v>
      </c>
      <c r="E213" s="55">
        <f>VLOOKUP($C213,'Bilaga 2a-24'!$B$5:$N$314,3,FALSE)</f>
        <v>139.56111272176119</v>
      </c>
      <c r="F213" s="55">
        <f>VLOOKUP($C213,'Bilaga 2a-24'!$B$5:$N$314,4,FALSE)</f>
        <v>402.22222222222246</v>
      </c>
      <c r="G213" s="55">
        <f>VLOOKUP($C213,'Bilaga 2a-24'!$B$5:$N$314,5,FALSE)</f>
        <v>402.22222222222246</v>
      </c>
      <c r="H213" s="55">
        <f>VLOOKUP($C213,'Bilaga 2a-24'!$B$5:$N$314,6,FALSE)</f>
        <v>863.21840277777835</v>
      </c>
      <c r="I213" s="55">
        <f>VLOOKUP($C213,'Bilaga 2a-24'!$B$5:$N$314,7,FALSE)</f>
        <v>625.22881944444487</v>
      </c>
      <c r="J213" s="55">
        <f>VLOOKUP($C213,'Bilaga 2a-24'!$B$5:$N$314,8,FALSE)</f>
        <v>866.32338888888933</v>
      </c>
      <c r="K213" s="55">
        <f>VLOOKUP($C213,'Bilaga 2a-24'!$B$5:$N$314,9,FALSE)</f>
        <v>928.19061111111159</v>
      </c>
      <c r="L213" s="55">
        <f>VLOOKUP($C213,'Bilaga 2a-24'!$B$5:$N$314,12,FALSE)</f>
        <v>2271.8998997747763</v>
      </c>
      <c r="M213" s="55">
        <f>VLOOKUP($C213,'Bilaga 2a-24'!$B$5:$N$314,13,FALSE)</f>
        <v>2095.20276549954</v>
      </c>
      <c r="N213" s="44"/>
      <c r="P213">
        <f t="shared" ref="P213:P260" si="25">RANK(M213,$M$212:$M$260,1)</f>
        <v>2</v>
      </c>
    </row>
    <row r="214" spans="1:16" x14ac:dyDescent="0.2">
      <c r="B214" s="44"/>
      <c r="C214" s="54" t="s">
        <v>166</v>
      </c>
      <c r="D214" s="55">
        <f>VLOOKUP($C214,'Bilaga 2a-24'!$B$5:$N$314,2,FALSE)</f>
        <v>118.08341631104794</v>
      </c>
      <c r="E214" s="55">
        <f>VLOOKUP($C214,'Bilaga 2a-24'!$B$5:$N$314,3,FALSE)</f>
        <v>124.74999957614506</v>
      </c>
      <c r="F214" s="55">
        <f>VLOOKUP($C214,'Bilaga 2a-24'!$B$5:$N$314,4,FALSE)</f>
        <v>340.42888888888905</v>
      </c>
      <c r="G214" s="55">
        <f>VLOOKUP($C214,'Bilaga 2a-24'!$B$5:$N$314,5,FALSE)</f>
        <v>390.03333333333353</v>
      </c>
      <c r="H214" s="55">
        <f>VLOOKUP($C214,'Bilaga 2a-24'!$B$5:$N$314,6,FALSE)</f>
        <v>790.03784722222281</v>
      </c>
      <c r="I214" s="55">
        <f>VLOOKUP($C214,'Bilaga 2a-24'!$B$5:$N$314,7,FALSE)</f>
        <v>559.69409722222247</v>
      </c>
      <c r="J214" s="55">
        <f>VLOOKUP($C214,'Bilaga 2a-24'!$B$5:$N$314,8,FALSE)</f>
        <v>952.69088888888928</v>
      </c>
      <c r="K214" s="55">
        <f>VLOOKUP($C214,'Bilaga 2a-24'!$B$5:$N$314,9,FALSE)</f>
        <v>1023.3717777777784</v>
      </c>
      <c r="L214" s="55">
        <f>VLOOKUP($C214,'Bilaga 2a-24'!$B$5:$N$314,12,FALSE)</f>
        <v>2201.2410413110488</v>
      </c>
      <c r="M214" s="55">
        <f>VLOOKUP($C214,'Bilaga 2a-24'!$B$5:$N$314,13,FALSE)</f>
        <v>2097.8492079094799</v>
      </c>
      <c r="N214" s="44"/>
      <c r="P214">
        <f t="shared" si="25"/>
        <v>3</v>
      </c>
    </row>
    <row r="215" spans="1:16" x14ac:dyDescent="0.2">
      <c r="B215" s="44"/>
      <c r="C215" s="54" t="s">
        <v>201</v>
      </c>
      <c r="D215" s="55">
        <f>VLOOKUP($C215,'Bilaga 2a-24'!$B$5:$N$314,2,FALSE)</f>
        <v>78.0555555555556</v>
      </c>
      <c r="E215" s="55">
        <f>VLOOKUP($C215,'Bilaga 2a-24'!$B$5:$N$314,3,FALSE)</f>
        <v>101.33333206176782</v>
      </c>
      <c r="F215" s="55">
        <f>VLOOKUP($C215,'Bilaga 2a-24'!$B$5:$N$314,4,FALSE)</f>
        <v>389.83333333333354</v>
      </c>
      <c r="G215" s="55">
        <f>VLOOKUP($C215,'Bilaga 2a-24'!$B$5:$N$314,5,FALSE)</f>
        <v>448.37222222222243</v>
      </c>
      <c r="H215" s="55">
        <f>VLOOKUP($C215,'Bilaga 2a-24'!$B$5:$N$314,6,FALSE)</f>
        <v>847.70434027777844</v>
      </c>
      <c r="I215" s="55">
        <f>VLOOKUP($C215,'Bilaga 2a-24'!$B$5:$N$314,7,FALSE)</f>
        <v>681.63274936868731</v>
      </c>
      <c r="J215" s="55">
        <f>VLOOKUP($C215,'Bilaga 2a-24'!$B$5:$N$314,8,FALSE)</f>
        <v>813.9775000000003</v>
      </c>
      <c r="K215" s="55">
        <f>VLOOKUP($C215,'Bilaga 2a-24'!$B$5:$N$314,9,FALSE)</f>
        <v>894.80161111111158</v>
      </c>
      <c r="L215" s="55">
        <f>VLOOKUP($C215,'Bilaga 2a-24'!$B$5:$N$314,12,FALSE)</f>
        <v>2129.5707291666677</v>
      </c>
      <c r="M215" s="55">
        <f>VLOOKUP($C215,'Bilaga 2a-24'!$B$5:$N$314,13,FALSE)</f>
        <v>2126.139914763789</v>
      </c>
      <c r="N215" s="44"/>
      <c r="P215">
        <f t="shared" si="25"/>
        <v>4</v>
      </c>
    </row>
    <row r="216" spans="1:16" x14ac:dyDescent="0.2">
      <c r="B216" s="44"/>
      <c r="C216" s="54" t="s">
        <v>199</v>
      </c>
      <c r="D216" s="55">
        <f>VLOOKUP($C216,'Bilaga 2a-24'!$B$5:$N$314,2,FALSE)</f>
        <v>81.282282282282324</v>
      </c>
      <c r="E216" s="55">
        <f>VLOOKUP($C216,'Bilaga 2a-24'!$B$5:$N$314,3,FALSE)</f>
        <v>89.376661512586722</v>
      </c>
      <c r="F216" s="55">
        <f>VLOOKUP($C216,'Bilaga 2a-24'!$B$5:$N$314,4,FALSE)</f>
        <v>386.63888888888908</v>
      </c>
      <c r="G216" s="55">
        <f>VLOOKUP($C216,'Bilaga 2a-24'!$B$5:$N$314,5,FALSE)</f>
        <v>386.63888888888908</v>
      </c>
      <c r="H216" s="55">
        <f>VLOOKUP($C216,'Bilaga 2a-24'!$B$5:$N$314,6,FALSE)</f>
        <v>824.45798611111161</v>
      </c>
      <c r="I216" s="55">
        <f>VLOOKUP($C216,'Bilaga 2a-24'!$B$5:$N$314,7,FALSE)</f>
        <v>609.20451388888921</v>
      </c>
      <c r="J216" s="55">
        <f>VLOOKUP($C216,'Bilaga 2a-24'!$B$5:$N$314,8,FALSE)</f>
        <v>965.32166666666717</v>
      </c>
      <c r="K216" s="55">
        <f>VLOOKUP($C216,'Bilaga 2a-24'!$B$5:$N$314,9,FALSE)</f>
        <v>1082.8693888888893</v>
      </c>
      <c r="L216" s="55">
        <f>VLOOKUP($C216,'Bilaga 2a-24'!$B$5:$N$314,12,FALSE)</f>
        <v>2257.7008239489501</v>
      </c>
      <c r="M216" s="55">
        <f>VLOOKUP($C216,'Bilaga 2a-24'!$B$5:$N$314,13,FALSE)</f>
        <v>2168.0894531792542</v>
      </c>
      <c r="N216" s="44"/>
      <c r="P216">
        <f t="shared" si="25"/>
        <v>5</v>
      </c>
    </row>
    <row r="217" spans="1:16" x14ac:dyDescent="0.2">
      <c r="B217" s="44"/>
      <c r="C217" s="54" t="s">
        <v>165</v>
      </c>
      <c r="D217" s="55">
        <f>VLOOKUP($C217,'Bilaga 2a-24'!$B$5:$N$314,2,FALSE)</f>
        <v>106.71418918918926</v>
      </c>
      <c r="E217" s="55">
        <f>VLOOKUP($C217,'Bilaga 2a-24'!$B$5:$N$314,3,FALSE)</f>
        <v>94.739444444444473</v>
      </c>
      <c r="F217" s="55">
        <f>VLOOKUP($C217,'Bilaga 2a-24'!$B$5:$N$314,4,FALSE)</f>
        <v>360.53888888888906</v>
      </c>
      <c r="G217" s="55">
        <f>VLOOKUP($C217,'Bilaga 2a-24'!$B$5:$N$314,5,FALSE)</f>
        <v>409.73888888888911</v>
      </c>
      <c r="H217" s="55">
        <f>VLOOKUP($C217,'Bilaga 2a-24'!$B$5:$N$314,6,FALSE)</f>
        <v>884.90746527777844</v>
      </c>
      <c r="I217" s="55">
        <f>VLOOKUP($C217,'Bilaga 2a-24'!$B$5:$N$314,7,FALSE)</f>
        <v>655.53767361111147</v>
      </c>
      <c r="J217" s="55">
        <f>VLOOKUP($C217,'Bilaga 2a-24'!$B$5:$N$314,8,FALSE)</f>
        <v>934.78477777777834</v>
      </c>
      <c r="K217" s="55">
        <f>VLOOKUP($C217,'Bilaga 2a-24'!$B$5:$N$314,9,FALSE)</f>
        <v>1020.1015000000006</v>
      </c>
      <c r="L217" s="55">
        <f>VLOOKUP($C217,'Bilaga 2a-24'!$B$5:$N$314,12,FALSE)</f>
        <v>2286.9453211336354</v>
      </c>
      <c r="M217" s="55">
        <f>VLOOKUP($C217,'Bilaga 2a-24'!$B$5:$N$314,13,FALSE)</f>
        <v>2180.1175069444453</v>
      </c>
      <c r="N217" s="44"/>
      <c r="P217">
        <f t="shared" si="25"/>
        <v>6</v>
      </c>
    </row>
    <row r="218" spans="1:16" x14ac:dyDescent="0.2">
      <c r="B218" s="44"/>
      <c r="C218" s="54" t="s">
        <v>195</v>
      </c>
      <c r="D218" s="55">
        <f>VLOOKUP($C218,'Bilaga 2a-24'!$B$5:$N$314,2,FALSE)</f>
        <v>125.38288288288295</v>
      </c>
      <c r="E218" s="55">
        <f>VLOOKUP($C218,'Bilaga 2a-24'!$B$5:$N$314,3,FALSE)</f>
        <v>120.00000211927619</v>
      </c>
      <c r="F218" s="55">
        <f>VLOOKUP($C218,'Bilaga 2a-24'!$B$5:$N$314,4,FALSE)</f>
        <v>310.25000000000017</v>
      </c>
      <c r="G218" s="55">
        <f>VLOOKUP($C218,'Bilaga 2a-24'!$B$5:$N$314,5,FALSE)</f>
        <v>372.42777777777798</v>
      </c>
      <c r="H218" s="55">
        <f>VLOOKUP($C218,'Bilaga 2a-24'!$B$5:$N$314,6,FALSE)</f>
        <v>954.32951388888944</v>
      </c>
      <c r="I218" s="55">
        <f>VLOOKUP($C218,'Bilaga 2a-24'!$B$5:$N$314,7,FALSE)</f>
        <v>708.40243055555595</v>
      </c>
      <c r="J218" s="55">
        <f>VLOOKUP($C218,'Bilaga 2a-24'!$B$5:$N$314,8,FALSE)</f>
        <v>900.21633333333375</v>
      </c>
      <c r="K218" s="55">
        <f>VLOOKUP($C218,'Bilaga 2a-24'!$B$5:$N$314,9,FALSE)</f>
        <v>987.96666666666715</v>
      </c>
      <c r="L218" s="55">
        <f>VLOOKUP($C218,'Bilaga 2a-24'!$B$5:$N$314,12,FALSE)</f>
        <v>2290.1787301051063</v>
      </c>
      <c r="M218" s="55">
        <f>VLOOKUP($C218,'Bilaga 2a-24'!$B$5:$N$314,13,FALSE)</f>
        <v>2188.7968771192777</v>
      </c>
      <c r="N218" s="44"/>
      <c r="P218">
        <f t="shared" si="25"/>
        <v>7</v>
      </c>
    </row>
    <row r="219" spans="1:16" x14ac:dyDescent="0.2">
      <c r="B219" s="44"/>
      <c r="C219" s="54" t="s">
        <v>194</v>
      </c>
      <c r="D219" s="55">
        <f>VLOOKUP($C219,'Bilaga 2a-24'!$B$5:$N$314,2,FALSE)</f>
        <v>98.722222222222271</v>
      </c>
      <c r="E219" s="55">
        <f>VLOOKUP($C219,'Bilaga 2a-24'!$B$5:$N$314,3,FALSE)</f>
        <v>101.33333206176782</v>
      </c>
      <c r="F219" s="55">
        <f>VLOOKUP($C219,'Bilaga 2a-24'!$B$5:$N$314,4,FALSE)</f>
        <v>354.41111111111127</v>
      </c>
      <c r="G219" s="55">
        <f>VLOOKUP($C219,'Bilaga 2a-24'!$B$5:$N$314,5,FALSE)</f>
        <v>382.88888888888908</v>
      </c>
      <c r="H219" s="55">
        <f>VLOOKUP($C219,'Bilaga 2a-24'!$B$5:$N$314,6,FALSE)</f>
        <v>938.91284722222281</v>
      </c>
      <c r="I219" s="55">
        <f>VLOOKUP($C219,'Bilaga 2a-24'!$B$5:$N$314,7,FALSE)</f>
        <v>698.18020833333367</v>
      </c>
      <c r="J219" s="55">
        <f>VLOOKUP($C219,'Bilaga 2a-24'!$B$5:$N$314,8,FALSE)</f>
        <v>924.95250000000033</v>
      </c>
      <c r="K219" s="55">
        <f>VLOOKUP($C219,'Bilaga 2a-24'!$B$5:$N$314,9,FALSE)</f>
        <v>1009.990444444445</v>
      </c>
      <c r="L219" s="55">
        <f>VLOOKUP($C219,'Bilaga 2a-24'!$B$5:$N$314,12,FALSE)</f>
        <v>2316.9986805555568</v>
      </c>
      <c r="M219" s="55">
        <f>VLOOKUP($C219,'Bilaga 2a-24'!$B$5:$N$314,13,FALSE)</f>
        <v>2192.3928737284355</v>
      </c>
      <c r="N219" s="44"/>
      <c r="P219">
        <f t="shared" si="25"/>
        <v>8</v>
      </c>
    </row>
    <row r="220" spans="1:16" x14ac:dyDescent="0.2">
      <c r="B220" s="44"/>
      <c r="C220" s="54" t="s">
        <v>202</v>
      </c>
      <c r="D220" s="55">
        <f>VLOOKUP($C220,'Bilaga 2a-24'!$B$5:$N$314,2,FALSE)</f>
        <v>78.0555555555556</v>
      </c>
      <c r="E220" s="55">
        <f>VLOOKUP($C220,'Bilaga 2a-24'!$B$5:$N$314,3,FALSE)</f>
        <v>101.33333206176782</v>
      </c>
      <c r="F220" s="55">
        <f>VLOOKUP($C220,'Bilaga 2a-24'!$B$5:$N$314,4,FALSE)</f>
        <v>428.05555555555571</v>
      </c>
      <c r="G220" s="55">
        <f>VLOOKUP($C220,'Bilaga 2a-24'!$B$5:$N$314,5,FALSE)</f>
        <v>466.50000000000023</v>
      </c>
      <c r="H220" s="55">
        <f>VLOOKUP($C220,'Bilaga 2a-24'!$B$5:$N$314,6,FALSE)</f>
        <v>877.61770833333401</v>
      </c>
      <c r="I220" s="55">
        <f>VLOOKUP($C220,'Bilaga 2a-24'!$B$5:$N$314,7,FALSE)</f>
        <v>637.73229166666704</v>
      </c>
      <c r="J220" s="55">
        <f>VLOOKUP($C220,'Bilaga 2a-24'!$B$5:$N$314,8,FALSE)</f>
        <v>912.18233333333376</v>
      </c>
      <c r="K220" s="55">
        <f>VLOOKUP($C220,'Bilaga 2a-24'!$B$5:$N$314,9,FALSE)</f>
        <v>1019.8227222222226</v>
      </c>
      <c r="L220" s="55">
        <f>VLOOKUP($C220,'Bilaga 2a-24'!$B$5:$N$314,12,FALSE)</f>
        <v>2295.9111527777791</v>
      </c>
      <c r="M220" s="55">
        <f>VLOOKUP($C220,'Bilaga 2a-24'!$B$5:$N$314,13,FALSE)</f>
        <v>2225.3883459506574</v>
      </c>
      <c r="N220" s="44"/>
      <c r="P220">
        <f t="shared" si="25"/>
        <v>9</v>
      </c>
    </row>
    <row r="221" spans="1:16" x14ac:dyDescent="0.2">
      <c r="B221" s="44"/>
      <c r="C221" s="54" t="s">
        <v>185</v>
      </c>
      <c r="D221" s="55">
        <f>VLOOKUP($C221,'Bilaga 2a-24'!$B$5:$N$314,2,FALSE)</f>
        <v>82.974703344120854</v>
      </c>
      <c r="E221" s="55">
        <f>VLOOKUP($C221,'Bilaga 2a-24'!$B$5:$N$314,3,FALSE)</f>
        <v>107.57777777777784</v>
      </c>
      <c r="F221" s="55">
        <f>VLOOKUP($C221,'Bilaga 2a-24'!$B$5:$N$314,4,FALSE)</f>
        <v>417.16666666666691</v>
      </c>
      <c r="G221" s="55">
        <f>VLOOKUP($C221,'Bilaga 2a-24'!$B$5:$N$314,5,FALSE)</f>
        <v>496.50555555555576</v>
      </c>
      <c r="H221" s="55">
        <f>VLOOKUP($C221,'Bilaga 2a-24'!$B$5:$N$314,6,FALSE)</f>
        <v>858.88090277777837</v>
      </c>
      <c r="I221" s="55">
        <f>VLOOKUP($C221,'Bilaga 2a-24'!$B$5:$N$314,7,FALSE)</f>
        <v>630.75937500000032</v>
      </c>
      <c r="J221" s="55">
        <f>VLOOKUP($C221,'Bilaga 2a-24'!$B$5:$N$314,8,FALSE)</f>
        <v>919.00166666666735</v>
      </c>
      <c r="K221" s="55">
        <f>VLOOKUP($C221,'Bilaga 2a-24'!$B$5:$N$314,9,FALSE)</f>
        <v>1010.5372777777783</v>
      </c>
      <c r="L221" s="55">
        <f>VLOOKUP($C221,'Bilaga 2a-24'!$B$5:$N$314,12,FALSE)</f>
        <v>2278.0239394552336</v>
      </c>
      <c r="M221" s="55">
        <f>VLOOKUP($C221,'Bilaga 2a-24'!$B$5:$N$314,13,FALSE)</f>
        <v>2245.379986111112</v>
      </c>
      <c r="N221" s="44"/>
      <c r="P221">
        <f t="shared" si="25"/>
        <v>10</v>
      </c>
    </row>
    <row r="222" spans="1:16" x14ac:dyDescent="0.2">
      <c r="B222" s="44"/>
      <c r="C222" s="54" t="s">
        <v>157</v>
      </c>
      <c r="D222" s="55">
        <f>VLOOKUP($C222,'Bilaga 2a-24'!$B$5:$N$314,2,FALSE)</f>
        <v>81.711936936936979</v>
      </c>
      <c r="E222" s="55">
        <f>VLOOKUP($C222,'Bilaga 2a-24'!$B$5:$N$314,3,FALSE)</f>
        <v>83.236111111111157</v>
      </c>
      <c r="F222" s="55">
        <f>VLOOKUP($C222,'Bilaga 2a-24'!$B$5:$N$314,4,FALSE)</f>
        <v>478.61111111111137</v>
      </c>
      <c r="G222" s="55">
        <f>VLOOKUP($C222,'Bilaga 2a-24'!$B$5:$N$314,5,FALSE)</f>
        <v>488.54444444444471</v>
      </c>
      <c r="H222" s="55">
        <f>VLOOKUP($C222,'Bilaga 2a-24'!$B$5:$N$314,6,FALSE)</f>
        <v>886.52520833333404</v>
      </c>
      <c r="I222" s="55">
        <f>VLOOKUP($C222,'Bilaga 2a-24'!$B$5:$N$314,7,FALSE)</f>
        <v>661.60833333333369</v>
      </c>
      <c r="J222" s="55">
        <f>VLOOKUP($C222,'Bilaga 2a-24'!$B$5:$N$314,8,FALSE)</f>
        <v>929.28427777777824</v>
      </c>
      <c r="K222" s="55">
        <f>VLOOKUP($C222,'Bilaga 2a-24'!$B$5:$N$314,9,FALSE)</f>
        <v>1012.3386111111116</v>
      </c>
      <c r="L222" s="55">
        <f>VLOOKUP($C222,'Bilaga 2a-24'!$B$5:$N$314,12,FALSE)</f>
        <v>2376.1325341591605</v>
      </c>
      <c r="M222" s="55">
        <f>VLOOKUP($C222,'Bilaga 2a-24'!$B$5:$N$314,13,FALSE)</f>
        <v>2245.7275000000013</v>
      </c>
      <c r="N222" s="44"/>
      <c r="P222">
        <f t="shared" si="25"/>
        <v>11</v>
      </c>
    </row>
    <row r="223" spans="1:16" x14ac:dyDescent="0.2">
      <c r="B223" s="44"/>
      <c r="C223" s="54" t="s">
        <v>159</v>
      </c>
      <c r="D223" s="55">
        <f>VLOOKUP($C223,'Bilaga 2a-24'!$B$5:$N$314,2,FALSE)</f>
        <v>123.35045045045051</v>
      </c>
      <c r="E223" s="55">
        <f>VLOOKUP($C223,'Bilaga 2a-24'!$B$5:$N$314,3,FALSE)</f>
        <v>138.93889321221229</v>
      </c>
      <c r="F223" s="55">
        <f>VLOOKUP($C223,'Bilaga 2a-24'!$B$5:$N$314,4,FALSE)</f>
        <v>475.58333333333354</v>
      </c>
      <c r="G223" s="55">
        <f>VLOOKUP($C223,'Bilaga 2a-24'!$B$5:$N$314,5,FALSE)</f>
        <v>546.44444444444468</v>
      </c>
      <c r="H223" s="55">
        <f>VLOOKUP($C223,'Bilaga 2a-24'!$B$5:$N$314,6,FALSE)</f>
        <v>929.64895833333401</v>
      </c>
      <c r="I223" s="55">
        <f>VLOOKUP($C223,'Bilaga 2a-24'!$B$5:$N$314,7,FALSE)</f>
        <v>716.29131944444487</v>
      </c>
      <c r="J223" s="55">
        <f>VLOOKUP($C223,'Bilaga 2a-24'!$B$5:$N$314,8,FALSE)</f>
        <v>821.38655555555579</v>
      </c>
      <c r="K223" s="55">
        <f>VLOOKUP($C223,'Bilaga 2a-24'!$B$5:$N$314,9,FALSE)</f>
        <v>858.71061111111158</v>
      </c>
      <c r="L223" s="55">
        <f>VLOOKUP($C223,'Bilaga 2a-24'!$B$5:$N$314,12,FALSE)</f>
        <v>2349.9692976726742</v>
      </c>
      <c r="M223" s="55">
        <f>VLOOKUP($C223,'Bilaga 2a-24'!$B$5:$N$314,13,FALSE)</f>
        <v>2260.3852682122138</v>
      </c>
      <c r="N223" s="44"/>
      <c r="P223">
        <f t="shared" si="25"/>
        <v>12</v>
      </c>
    </row>
    <row r="224" spans="1:16" x14ac:dyDescent="0.2">
      <c r="B224" s="44"/>
      <c r="C224" s="54" t="s">
        <v>192</v>
      </c>
      <c r="D224" s="55">
        <f>VLOOKUP($C224,'Bilaga 2a-24'!$B$5:$N$314,2,FALSE)</f>
        <v>78.0555555555556</v>
      </c>
      <c r="E224" s="55">
        <f>VLOOKUP($C224,'Bilaga 2a-24'!$B$5:$N$314,3,FALSE)</f>
        <v>101.33333206176782</v>
      </c>
      <c r="F224" s="55">
        <f>VLOOKUP($C224,'Bilaga 2a-24'!$B$5:$N$314,4,FALSE)</f>
        <v>388.05555555555571</v>
      </c>
      <c r="G224" s="55">
        <f>VLOOKUP($C224,'Bilaga 2a-24'!$B$5:$N$314,5,FALSE)</f>
        <v>425.75000000000023</v>
      </c>
      <c r="H224" s="55">
        <f>VLOOKUP($C224,'Bilaga 2a-24'!$B$5:$N$314,6,FALSE)</f>
        <v>947.86423611111184</v>
      </c>
      <c r="I224" s="55">
        <f>VLOOKUP($C224,'Bilaga 2a-24'!$B$5:$N$314,7,FALSE)</f>
        <v>710.67326388888932</v>
      </c>
      <c r="J224" s="55">
        <f>VLOOKUP($C224,'Bilaga 2a-24'!$B$5:$N$314,8,FALSE)</f>
        <v>923.91244444444476</v>
      </c>
      <c r="K224" s="55">
        <f>VLOOKUP($C224,'Bilaga 2a-24'!$B$5:$N$314,9,FALSE)</f>
        <v>1062.443555555556</v>
      </c>
      <c r="L224" s="55">
        <f>VLOOKUP($C224,'Bilaga 2a-24'!$B$5:$N$314,12,FALSE)</f>
        <v>2337.8877916666679</v>
      </c>
      <c r="M224" s="55">
        <f>VLOOKUP($C224,'Bilaga 2a-24'!$B$5:$N$314,13,FALSE)</f>
        <v>2300.2001515062134</v>
      </c>
      <c r="N224" s="44"/>
      <c r="P224">
        <f t="shared" si="25"/>
        <v>13</v>
      </c>
    </row>
    <row r="225" spans="2:16" x14ac:dyDescent="0.2">
      <c r="B225" s="44"/>
      <c r="C225" s="54" t="s">
        <v>173</v>
      </c>
      <c r="D225" s="55">
        <f>VLOOKUP($C225,'Bilaga 2a-24'!$B$5:$N$314,2,FALSE)</f>
        <v>110.7555555555556</v>
      </c>
      <c r="E225" s="55">
        <f>VLOOKUP($C225,'Bilaga 2a-24'!$B$5:$N$314,3,FALSE)</f>
        <v>115.44444825914172</v>
      </c>
      <c r="F225" s="55">
        <f>VLOOKUP($C225,'Bilaga 2a-24'!$B$5:$N$314,4,FALSE)</f>
        <v>465.14444444444467</v>
      </c>
      <c r="G225" s="55">
        <f>VLOOKUP($C225,'Bilaga 2a-24'!$B$5:$N$314,5,FALSE)</f>
        <v>502.38888888888914</v>
      </c>
      <c r="H225" s="55">
        <f>VLOOKUP($C225,'Bilaga 2a-24'!$B$5:$N$314,6,FALSE)</f>
        <v>932.67673611111161</v>
      </c>
      <c r="I225" s="55">
        <f>VLOOKUP($C225,'Bilaga 2a-24'!$B$5:$N$314,7,FALSE)</f>
        <v>713.46493055555584</v>
      </c>
      <c r="J225" s="55">
        <f>VLOOKUP($C225,'Bilaga 2a-24'!$B$5:$N$314,8,FALSE)</f>
        <v>1017.6250000000006</v>
      </c>
      <c r="K225" s="55">
        <f>VLOOKUP($C225,'Bilaga 2a-24'!$B$5:$N$314,9,FALSE)</f>
        <v>989.75000000000045</v>
      </c>
      <c r="L225" s="55">
        <f>VLOOKUP($C225,'Bilaga 2a-24'!$B$5:$N$314,12,FALSE)</f>
        <v>2526.2017361111125</v>
      </c>
      <c r="M225" s="55">
        <f>VLOOKUP($C225,'Bilaga 2a-24'!$B$5:$N$314,13,FALSE)</f>
        <v>2321.0482677035875</v>
      </c>
      <c r="N225" s="44"/>
      <c r="P225">
        <f t="shared" si="25"/>
        <v>14</v>
      </c>
    </row>
    <row r="226" spans="2:16" x14ac:dyDescent="0.2">
      <c r="B226" s="44"/>
      <c r="C226" s="54" t="s">
        <v>183</v>
      </c>
      <c r="D226" s="55">
        <f>VLOOKUP($C226,'Bilaga 2a-24'!$B$5:$N$314,2,FALSE)</f>
        <v>94.722222222222271</v>
      </c>
      <c r="E226" s="55">
        <f>VLOOKUP($C226,'Bilaga 2a-24'!$B$5:$N$314,3,FALSE)</f>
        <v>91.361109415690052</v>
      </c>
      <c r="F226" s="55">
        <f>VLOOKUP($C226,'Bilaga 2a-24'!$B$5:$N$314,4,FALSE)</f>
        <v>533.77777777777806</v>
      </c>
      <c r="G226" s="55">
        <f>VLOOKUP($C226,'Bilaga 2a-24'!$B$5:$N$314,5,FALSE)</f>
        <v>568.40555555555591</v>
      </c>
      <c r="H226" s="55">
        <f>VLOOKUP($C226,'Bilaga 2a-24'!$B$5:$N$314,6,FALSE)</f>
        <v>904.15243055555618</v>
      </c>
      <c r="I226" s="55">
        <f>VLOOKUP($C226,'Bilaga 2a-24'!$B$5:$N$314,7,FALSE)</f>
        <v>675.27395833333367</v>
      </c>
      <c r="J226" s="55">
        <f>VLOOKUP($C226,'Bilaga 2a-24'!$B$5:$N$314,8,FALSE)</f>
        <v>995.89072222222251</v>
      </c>
      <c r="K226" s="55">
        <f>VLOOKUP($C226,'Bilaga 2a-24'!$B$5:$N$314,9,FALSE)</f>
        <v>995.88888888888914</v>
      </c>
      <c r="L226" s="55">
        <f>VLOOKUP($C226,'Bilaga 2a-24'!$B$5:$N$314,12,FALSE)</f>
        <v>2528.5431527777791</v>
      </c>
      <c r="M226" s="55">
        <f>VLOOKUP($C226,'Bilaga 2a-24'!$B$5:$N$314,13,FALSE)</f>
        <v>2330.9295121934688</v>
      </c>
      <c r="N226" s="44"/>
      <c r="P226">
        <f t="shared" si="25"/>
        <v>15</v>
      </c>
    </row>
    <row r="227" spans="2:16" x14ac:dyDescent="0.2">
      <c r="B227" s="44"/>
      <c r="C227" s="54" t="s">
        <v>198</v>
      </c>
      <c r="D227" s="55">
        <f>VLOOKUP($C227,'Bilaga 2a-24'!$B$5:$N$314,2,FALSE)</f>
        <v>78.0555555555556</v>
      </c>
      <c r="E227" s="55">
        <f>VLOOKUP($C227,'Bilaga 2a-24'!$B$5:$N$314,3,FALSE)</f>
        <v>101.33333206176782</v>
      </c>
      <c r="F227" s="55">
        <f>VLOOKUP($C227,'Bilaga 2a-24'!$B$5:$N$314,4,FALSE)</f>
        <v>422.51111111111135</v>
      </c>
      <c r="G227" s="55">
        <f>VLOOKUP($C227,'Bilaga 2a-24'!$B$5:$N$314,5,FALSE)</f>
        <v>502.78822222222249</v>
      </c>
      <c r="H227" s="55">
        <f>VLOOKUP($C227,'Bilaga 2a-24'!$B$5:$N$314,6,FALSE)</f>
        <v>897.13854166666727</v>
      </c>
      <c r="I227" s="55">
        <f>VLOOKUP($C227,'Bilaga 2a-24'!$B$5:$N$314,7,FALSE)</f>
        <v>651.21145833333367</v>
      </c>
      <c r="J227" s="55">
        <f>VLOOKUP($C227,'Bilaga 2a-24'!$B$5:$N$314,8,FALSE)</f>
        <v>927.35427777777829</v>
      </c>
      <c r="K227" s="55">
        <f>VLOOKUP($C227,'Bilaga 2a-24'!$B$5:$N$314,9,FALSE)</f>
        <v>1112.8058333333338</v>
      </c>
      <c r="L227" s="55">
        <f>VLOOKUP($C227,'Bilaga 2a-24'!$B$5:$N$314,12,FALSE)</f>
        <v>2325.0594861111126</v>
      </c>
      <c r="M227" s="55">
        <f>VLOOKUP($C227,'Bilaga 2a-24'!$B$5:$N$314,13,FALSE)</f>
        <v>2368.1388459506579</v>
      </c>
      <c r="N227" s="44"/>
      <c r="P227">
        <f t="shared" si="25"/>
        <v>16</v>
      </c>
    </row>
    <row r="228" spans="2:16" x14ac:dyDescent="0.2">
      <c r="B228" s="44"/>
      <c r="C228" s="54" t="s">
        <v>197</v>
      </c>
      <c r="D228" s="55">
        <f>VLOOKUP($C228,'Bilaga 2a-24'!$B$5:$N$314,2,FALSE)</f>
        <v>78.0555555555556</v>
      </c>
      <c r="E228" s="55">
        <f>VLOOKUP($C228,'Bilaga 2a-24'!$B$5:$N$314,3,FALSE)</f>
        <v>101.33333206176782</v>
      </c>
      <c r="F228" s="55">
        <f>VLOOKUP($C228,'Bilaga 2a-24'!$B$5:$N$314,4,FALSE)</f>
        <v>424.1666666666668</v>
      </c>
      <c r="G228" s="55">
        <f>VLOOKUP($C228,'Bilaga 2a-24'!$B$5:$N$314,5,FALSE)</f>
        <v>504.75833333333361</v>
      </c>
      <c r="H228" s="55">
        <f>VLOOKUP($C228,'Bilaga 2a-24'!$B$5:$N$314,6,FALSE)</f>
        <v>897.13854166666727</v>
      </c>
      <c r="I228" s="55">
        <f>VLOOKUP($C228,'Bilaga 2a-24'!$B$5:$N$314,7,FALSE)</f>
        <v>651.21145833333367</v>
      </c>
      <c r="J228" s="55">
        <f>VLOOKUP($C228,'Bilaga 2a-24'!$B$5:$N$314,8,FALSE)</f>
        <v>927.35427777777829</v>
      </c>
      <c r="K228" s="55">
        <f>VLOOKUP($C228,'Bilaga 2a-24'!$B$5:$N$314,9,FALSE)</f>
        <v>1112.8058333333338</v>
      </c>
      <c r="L228" s="55">
        <f>VLOOKUP($C228,'Bilaga 2a-24'!$B$5:$N$314,12,FALSE)</f>
        <v>2326.7150416666677</v>
      </c>
      <c r="M228" s="55">
        <f>VLOOKUP($C228,'Bilaga 2a-24'!$B$5:$N$314,13,FALSE)</f>
        <v>2370.1089570617687</v>
      </c>
      <c r="N228" s="44"/>
      <c r="P228">
        <f t="shared" si="25"/>
        <v>17</v>
      </c>
    </row>
    <row r="229" spans="2:16" x14ac:dyDescent="0.2">
      <c r="B229" s="44"/>
      <c r="C229" s="54" t="s">
        <v>187</v>
      </c>
      <c r="D229" s="55">
        <f>VLOOKUP($C229,'Bilaga 2a-24'!$B$5:$N$314,2,FALSE)</f>
        <v>133.78828828828836</v>
      </c>
      <c r="E229" s="55">
        <f>VLOOKUP($C229,'Bilaga 2a-24'!$B$5:$N$314,3,FALSE)</f>
        <v>147.33333587646507</v>
      </c>
      <c r="F229" s="55">
        <f>VLOOKUP($C229,'Bilaga 2a-24'!$B$5:$N$314,4,FALSE)</f>
        <v>471.44444444444463</v>
      </c>
      <c r="G229" s="55">
        <f>VLOOKUP($C229,'Bilaga 2a-24'!$B$5:$N$314,5,FALSE)</f>
        <v>548.05555555555588</v>
      </c>
      <c r="H229" s="55">
        <f>VLOOKUP($C229,'Bilaga 2a-24'!$B$5:$N$314,6,FALSE)</f>
        <v>867.61840277777844</v>
      </c>
      <c r="I229" s="55">
        <f>VLOOKUP($C229,'Bilaga 2a-24'!$B$5:$N$314,7,FALSE)</f>
        <v>625.35520833333362</v>
      </c>
      <c r="J229" s="55">
        <f>VLOOKUP($C229,'Bilaga 2a-24'!$B$5:$N$314,8,FALSE)</f>
        <v>981.65161111111172</v>
      </c>
      <c r="K229" s="55">
        <f>VLOOKUP($C229,'Bilaga 2a-24'!$B$5:$N$314,9,FALSE)</f>
        <v>1060.7065555555562</v>
      </c>
      <c r="L229" s="55">
        <f>VLOOKUP($C229,'Bilaga 2a-24'!$B$5:$N$314,12,FALSE)</f>
        <v>2454.5027466216229</v>
      </c>
      <c r="M229" s="55">
        <f>VLOOKUP($C229,'Bilaga 2a-24'!$B$5:$N$314,13,FALSE)</f>
        <v>2381.4506553209108</v>
      </c>
      <c r="N229" s="44"/>
      <c r="P229">
        <f t="shared" si="25"/>
        <v>18</v>
      </c>
    </row>
    <row r="230" spans="2:16" x14ac:dyDescent="0.2">
      <c r="B230" s="44"/>
      <c r="C230" s="54" t="s">
        <v>169</v>
      </c>
      <c r="D230" s="55">
        <f>VLOOKUP($C230,'Bilaga 2a-24'!$B$5:$N$314,2,FALSE)</f>
        <v>67.879824561403538</v>
      </c>
      <c r="E230" s="55">
        <f>VLOOKUP($C230,'Bilaga 2a-24'!$B$5:$N$314,3,FALSE)</f>
        <v>69.688887066311139</v>
      </c>
      <c r="F230" s="55">
        <f>VLOOKUP($C230,'Bilaga 2a-24'!$B$5:$N$314,4,FALSE)</f>
        <v>518.22222222222251</v>
      </c>
      <c r="G230" s="55">
        <f>VLOOKUP($C230,'Bilaga 2a-24'!$B$5:$N$314,5,FALSE)</f>
        <v>604.72222222222251</v>
      </c>
      <c r="H230" s="55">
        <f>VLOOKUP($C230,'Bilaga 2a-24'!$B$5:$N$314,6,FALSE)</f>
        <v>913.16979166666727</v>
      </c>
      <c r="I230" s="55">
        <f>VLOOKUP($C230,'Bilaga 2a-24'!$B$5:$N$314,7,FALSE)</f>
        <v>667.24270833333367</v>
      </c>
      <c r="J230" s="55">
        <f>VLOOKUP($C230,'Bilaga 2a-24'!$B$5:$N$314,8,FALSE)</f>
        <v>938.83777777777823</v>
      </c>
      <c r="K230" s="55">
        <f>VLOOKUP($C230,'Bilaga 2a-24'!$B$5:$N$314,9,FALSE)</f>
        <v>1051.4318333333338</v>
      </c>
      <c r="L230" s="55">
        <f>VLOOKUP($C230,'Bilaga 2a-24'!$B$5:$N$314,12,FALSE)</f>
        <v>2438.1096162280714</v>
      </c>
      <c r="M230" s="55">
        <f>VLOOKUP($C230,'Bilaga 2a-24'!$B$5:$N$314,13,FALSE)</f>
        <v>2393.0856509552013</v>
      </c>
      <c r="N230" s="44"/>
      <c r="P230">
        <f t="shared" si="25"/>
        <v>19</v>
      </c>
    </row>
    <row r="231" spans="2:16" x14ac:dyDescent="0.2">
      <c r="B231" s="44"/>
      <c r="C231" s="54" t="s">
        <v>184</v>
      </c>
      <c r="D231" s="55">
        <f>VLOOKUP($C231,'Bilaga 2a-24'!$B$5:$N$314,2,FALSE)</f>
        <v>82.135135135135187</v>
      </c>
      <c r="E231" s="55">
        <f>VLOOKUP($C231,'Bilaga 2a-24'!$B$5:$N$314,3,FALSE)</f>
        <v>81.783331765068937</v>
      </c>
      <c r="F231" s="55">
        <f>VLOOKUP($C231,'Bilaga 2a-24'!$B$5:$N$314,4,FALSE)</f>
        <v>380.37777777777796</v>
      </c>
      <c r="G231" s="55">
        <f>VLOOKUP($C231,'Bilaga 2a-24'!$B$5:$N$314,5,FALSE)</f>
        <v>456.43333333333356</v>
      </c>
      <c r="H231" s="55">
        <f>VLOOKUP($C231,'Bilaga 2a-24'!$B$5:$N$314,6,FALSE)</f>
        <v>929.64895833333401</v>
      </c>
      <c r="I231" s="55">
        <f>VLOOKUP($C231,'Bilaga 2a-24'!$B$5:$N$314,7,FALSE)</f>
        <v>716.29131944444487</v>
      </c>
      <c r="J231" s="55">
        <f>VLOOKUP($C231,'Bilaga 2a-24'!$B$5:$N$314,8,FALSE)</f>
        <v>992.67405555555581</v>
      </c>
      <c r="K231" s="55">
        <f>VLOOKUP($C231,'Bilaga 2a-24'!$B$5:$N$314,9,FALSE)</f>
        <v>1161.4632777777786</v>
      </c>
      <c r="L231" s="55">
        <f>VLOOKUP($C231,'Bilaga 2a-24'!$B$5:$N$314,12,FALSE)</f>
        <v>2384.835926801803</v>
      </c>
      <c r="M231" s="55">
        <f>VLOOKUP($C231,'Bilaga 2a-24'!$B$5:$N$314,13,FALSE)</f>
        <v>2415.9712623206256</v>
      </c>
      <c r="N231" s="44"/>
      <c r="P231">
        <f t="shared" si="25"/>
        <v>20</v>
      </c>
    </row>
    <row r="232" spans="2:16" x14ac:dyDescent="0.2">
      <c r="B232" s="44"/>
      <c r="C232" s="54" t="s">
        <v>616</v>
      </c>
      <c r="D232" s="55">
        <f>VLOOKUP($C232,'Bilaga 2a-24'!$B$5:$N$314,2,FALSE)</f>
        <v>78.0555555555556</v>
      </c>
      <c r="E232" s="55">
        <f>VLOOKUP($C232,'Bilaga 2a-24'!$B$5:$N$314,3,FALSE)</f>
        <v>101.33333206176782</v>
      </c>
      <c r="F232" s="55">
        <f>VLOOKUP($C232,'Bilaga 2a-24'!$B$5:$N$314,4,FALSE)</f>
        <v>463.2222222222224</v>
      </c>
      <c r="G232" s="55">
        <f>VLOOKUP($C232,'Bilaga 2a-24'!$B$5:$N$314,5,FALSE)</f>
        <v>550.78888888888912</v>
      </c>
      <c r="H232" s="55">
        <f>VLOOKUP($C232,'Bilaga 2a-24'!$B$5:$N$314,6,FALSE)</f>
        <v>935.16284722222292</v>
      </c>
      <c r="I232" s="55">
        <f>VLOOKUP($C232,'Bilaga 2a-24'!$B$5:$N$314,7,FALSE)</f>
        <v>641.75659722222258</v>
      </c>
      <c r="J232" s="55">
        <f>VLOOKUP($C232,'Bilaga 2a-24'!$B$5:$N$314,8,FALSE)</f>
        <v>0</v>
      </c>
      <c r="K232" s="55">
        <f>VLOOKUP($C232,'Bilaga 2a-24'!$B$5:$N$314,9,FALSE)</f>
        <v>0</v>
      </c>
      <c r="L232" s="55">
        <f>VLOOKUP($C232,'Bilaga 2a-24'!$B$5:$N$314,12,FALSE)</f>
        <v>2520.1253237873389</v>
      </c>
      <c r="M232" s="55">
        <f>VLOOKUP($C232,'Bilaga 2a-24'!$B$5:$N$314,13,FALSE)</f>
        <v>2495.8975346872662</v>
      </c>
      <c r="N232" s="44"/>
      <c r="P232">
        <f t="shared" si="25"/>
        <v>21</v>
      </c>
    </row>
    <row r="233" spans="2:16" x14ac:dyDescent="0.2">
      <c r="B233" s="44"/>
      <c r="C233" s="54" t="s">
        <v>617</v>
      </c>
      <c r="D233" s="55">
        <f>VLOOKUP($C233,'Bilaga 2a-24'!$B$5:$N$314,2,FALSE)</f>
        <v>187.52777777777791</v>
      </c>
      <c r="E233" s="55">
        <f>VLOOKUP($C233,'Bilaga 2a-24'!$B$5:$N$314,3,FALSE)</f>
        <v>203.00555759006068</v>
      </c>
      <c r="F233" s="55">
        <f>VLOOKUP($C233,'Bilaga 2a-24'!$B$5:$N$314,4,FALSE)</f>
        <v>537.75555555555582</v>
      </c>
      <c r="G233" s="55">
        <f>VLOOKUP($C233,'Bilaga 2a-24'!$B$5:$N$314,5,FALSE)</f>
        <v>572.19444444444468</v>
      </c>
      <c r="H233" s="55">
        <f>VLOOKUP($C233,'Bilaga 2a-24'!$B$5:$N$314,6,FALSE)</f>
        <v>929.64895833333401</v>
      </c>
      <c r="I233" s="55">
        <f>VLOOKUP($C233,'Bilaga 2a-24'!$B$5:$N$314,7,FALSE)</f>
        <v>716.29131944444487</v>
      </c>
      <c r="J233" s="55">
        <f>VLOOKUP($C233,'Bilaga 2a-24'!$B$5:$N$314,8,FALSE)</f>
        <v>896.72138888888946</v>
      </c>
      <c r="K233" s="55">
        <f>VLOOKUP($C233,'Bilaga 2a-24'!$B$5:$N$314,9,FALSE)</f>
        <v>1007.8347222222227</v>
      </c>
      <c r="L233" s="55">
        <f>VLOOKUP($C233,'Bilaga 2a-24'!$B$5:$N$314,12,FALSE)</f>
        <v>2551.653680555557</v>
      </c>
      <c r="M233" s="55">
        <f>VLOOKUP($C233,'Bilaga 2a-24'!$B$5:$N$314,13,FALSE)</f>
        <v>2499.3260437011731</v>
      </c>
      <c r="N233" s="44"/>
      <c r="P233">
        <f t="shared" si="25"/>
        <v>22</v>
      </c>
    </row>
    <row r="234" spans="2:16" x14ac:dyDescent="0.2">
      <c r="B234" s="44"/>
      <c r="C234" s="54" t="s">
        <v>196</v>
      </c>
      <c r="D234" s="55">
        <f>VLOOKUP($C234,'Bilaga 2a-24'!$B$5:$N$314,2,FALSE)</f>
        <v>78.0555555555556</v>
      </c>
      <c r="E234" s="55">
        <f>VLOOKUP($C234,'Bilaga 2a-24'!$B$5:$N$314,3,FALSE)</f>
        <v>101.33333206176782</v>
      </c>
      <c r="F234" s="55">
        <f>VLOOKUP($C234,'Bilaga 2a-24'!$B$5:$N$314,4,FALSE)</f>
        <v>332.50000000000017</v>
      </c>
      <c r="G234" s="55">
        <f>VLOOKUP($C234,'Bilaga 2a-24'!$B$5:$N$314,5,FALSE)</f>
        <v>366.25000000000017</v>
      </c>
      <c r="H234" s="55">
        <f>VLOOKUP($C234,'Bilaga 2a-24'!$B$5:$N$314,6,FALSE)</f>
        <v>876.02743055555618</v>
      </c>
      <c r="I234" s="55">
        <f>VLOOKUP($C234,'Bilaga 2a-24'!$B$5:$N$314,7,FALSE)</f>
        <v>664.66979166666704</v>
      </c>
      <c r="J234" s="55">
        <f>VLOOKUP($C234,'Bilaga 2a-24'!$B$5:$N$314,8,FALSE)</f>
        <v>1015.5338333333339</v>
      </c>
      <c r="K234" s="55">
        <f>VLOOKUP($C234,'Bilaga 2a-24'!$B$5:$N$314,9,FALSE)</f>
        <v>1371.1041666666672</v>
      </c>
      <c r="L234" s="55">
        <f>VLOOKUP($C234,'Bilaga 2a-24'!$B$5:$N$314,12,FALSE)</f>
        <v>2302.1168194444458</v>
      </c>
      <c r="M234" s="55">
        <f>VLOOKUP($C234,'Bilaga 2a-24'!$B$5:$N$314,13,FALSE)</f>
        <v>2503.3572903951026</v>
      </c>
      <c r="N234" s="44"/>
      <c r="P234">
        <f t="shared" si="25"/>
        <v>23</v>
      </c>
    </row>
    <row r="235" spans="2:16" x14ac:dyDescent="0.2">
      <c r="B235" s="44"/>
      <c r="C235" s="54" t="s">
        <v>618</v>
      </c>
      <c r="D235" s="55">
        <f>VLOOKUP($C235,'Bilaga 2a-24'!$B$5:$N$314,2,FALSE)</f>
        <v>64.722222222222257</v>
      </c>
      <c r="E235" s="55">
        <f>VLOOKUP($C235,'Bilaga 2a-24'!$B$5:$N$314,3,FALSE)</f>
        <v>120.00000211927619</v>
      </c>
      <c r="F235" s="55">
        <f>VLOOKUP($C235,'Bilaga 2a-24'!$B$5:$N$314,4,FALSE)</f>
        <v>422.29444444444471</v>
      </c>
      <c r="G235" s="55">
        <f>VLOOKUP($C235,'Bilaga 2a-24'!$B$5:$N$314,5,FALSE)</f>
        <v>492.63888888888914</v>
      </c>
      <c r="H235" s="55">
        <f>VLOOKUP($C235,'Bilaga 2a-24'!$B$5:$N$314,6,FALSE)</f>
        <v>947.89201388888944</v>
      </c>
      <c r="I235" s="55">
        <f>VLOOKUP($C235,'Bilaga 2a-24'!$B$5:$N$314,7,FALSE)</f>
        <v>718.63159722222269</v>
      </c>
      <c r="J235" s="55">
        <f>VLOOKUP($C235,'Bilaga 2a-24'!$B$5:$N$314,8,FALSE)</f>
        <v>0</v>
      </c>
      <c r="K235" s="55">
        <f>VLOOKUP($C235,'Bilaga 2a-24'!$B$5:$N$314,9,FALSE)</f>
        <v>0</v>
      </c>
      <c r="L235" s="55">
        <f>VLOOKUP($C235,'Bilaga 2a-24'!$B$5:$N$314,12,FALSE)</f>
        <v>2478.5933793428949</v>
      </c>
      <c r="M235" s="55">
        <f>VLOOKUP($C235,'Bilaga 2a-24'!$B$5:$N$314,13,FALSE)</f>
        <v>2533.2892047447745</v>
      </c>
      <c r="N235" s="44"/>
      <c r="P235">
        <f t="shared" si="25"/>
        <v>24</v>
      </c>
    </row>
    <row r="236" spans="2:16" x14ac:dyDescent="0.2">
      <c r="B236" s="44"/>
      <c r="C236" s="54" t="s">
        <v>188</v>
      </c>
      <c r="D236" s="55">
        <f>VLOOKUP($C236,'Bilaga 2a-24'!$B$5:$N$314,2,FALSE)</f>
        <v>150.62237237237244</v>
      </c>
      <c r="E236" s="55">
        <f>VLOOKUP($C236,'Bilaga 2a-24'!$B$5:$N$314,3,FALSE)</f>
        <v>185.63334147135456</v>
      </c>
      <c r="F236" s="55">
        <f>VLOOKUP($C236,'Bilaga 2a-24'!$B$5:$N$314,4,FALSE)</f>
        <v>485.9722222222224</v>
      </c>
      <c r="G236" s="55">
        <f>VLOOKUP($C236,'Bilaga 2a-24'!$B$5:$N$314,5,FALSE)</f>
        <v>568.61111111111143</v>
      </c>
      <c r="H236" s="55">
        <f>VLOOKUP($C236,'Bilaga 2a-24'!$B$5:$N$314,6,FALSE)</f>
        <v>923.14548611111184</v>
      </c>
      <c r="I236" s="55">
        <f>VLOOKUP($C236,'Bilaga 2a-24'!$B$5:$N$314,7,FALSE)</f>
        <v>700.48576388888921</v>
      </c>
      <c r="J236" s="55">
        <f>VLOOKUP($C236,'Bilaga 2a-24'!$B$5:$N$314,8,FALSE)</f>
        <v>967.30527777777831</v>
      </c>
      <c r="K236" s="55">
        <f>VLOOKUP($C236,'Bilaga 2a-24'!$B$5:$N$314,9,FALSE)</f>
        <v>1124.3751111111117</v>
      </c>
      <c r="L236" s="55">
        <f>VLOOKUP($C236,'Bilaga 2a-24'!$B$5:$N$314,12,FALSE)</f>
        <v>2527.0453584834845</v>
      </c>
      <c r="M236" s="55">
        <f>VLOOKUP($C236,'Bilaga 2a-24'!$B$5:$N$314,13,FALSE)</f>
        <v>2579.105327582467</v>
      </c>
      <c r="N236" s="44"/>
      <c r="P236">
        <f t="shared" si="25"/>
        <v>25</v>
      </c>
    </row>
    <row r="237" spans="2:16" x14ac:dyDescent="0.2">
      <c r="B237" s="44"/>
      <c r="C237" s="54" t="s">
        <v>168</v>
      </c>
      <c r="D237" s="55">
        <f>VLOOKUP($C237,'Bilaga 2a-24'!$B$5:$N$314,2,FALSE)</f>
        <v>168.74234234234243</v>
      </c>
      <c r="E237" s="55">
        <f>VLOOKUP($C237,'Bilaga 2a-24'!$B$5:$N$314,3,FALSE)</f>
        <v>149.58332909478062</v>
      </c>
      <c r="F237" s="55">
        <f>VLOOKUP($C237,'Bilaga 2a-24'!$B$5:$N$314,4,FALSE)</f>
        <v>681.34444444444478</v>
      </c>
      <c r="G237" s="55">
        <f>VLOOKUP($C237,'Bilaga 2a-24'!$B$5:$N$314,5,FALSE)</f>
        <v>808.02222222222247</v>
      </c>
      <c r="H237" s="55">
        <f>VLOOKUP($C237,'Bilaga 2a-24'!$B$5:$N$314,6,FALSE)</f>
        <v>900.27743055555618</v>
      </c>
      <c r="I237" s="55">
        <f>VLOOKUP($C237,'Bilaga 2a-24'!$B$5:$N$314,7,FALSE)</f>
        <v>691.0517361111115</v>
      </c>
      <c r="J237" s="55">
        <f>VLOOKUP($C237,'Bilaga 2a-24'!$B$5:$N$314,8,FALSE)</f>
        <v>942.21527777777828</v>
      </c>
      <c r="K237" s="55">
        <f>VLOOKUP($C237,'Bilaga 2a-24'!$B$5:$N$314,9,FALSE)</f>
        <v>942.21527777777828</v>
      </c>
      <c r="L237" s="55">
        <f>VLOOKUP($C237,'Bilaga 2a-24'!$B$5:$N$314,12,FALSE)</f>
        <v>2692.5794951201215</v>
      </c>
      <c r="M237" s="55">
        <f>VLOOKUP($C237,'Bilaga 2a-24'!$B$5:$N$314,13,FALSE)</f>
        <v>2590.8725652058929</v>
      </c>
      <c r="N237" s="44"/>
      <c r="P237">
        <f t="shared" si="25"/>
        <v>26</v>
      </c>
    </row>
    <row r="238" spans="2:16" x14ac:dyDescent="0.2">
      <c r="B238" s="44"/>
      <c r="C238" s="54" t="s">
        <v>178</v>
      </c>
      <c r="D238" s="55">
        <f>VLOOKUP($C238,'Bilaga 2a-24'!$B$5:$N$314,2,FALSE)</f>
        <v>181.99009009009021</v>
      </c>
      <c r="E238" s="55">
        <f>VLOOKUP($C238,'Bilaga 2a-24'!$B$5:$N$314,3,FALSE)</f>
        <v>110.59200000000004</v>
      </c>
      <c r="F238" s="55">
        <f>VLOOKUP($C238,'Bilaga 2a-24'!$B$5:$N$314,4,FALSE)</f>
        <v>555.46111111111134</v>
      </c>
      <c r="G238" s="55">
        <f>VLOOKUP($C238,'Bilaga 2a-24'!$B$5:$N$314,5,FALSE)</f>
        <v>636.38333333333367</v>
      </c>
      <c r="H238" s="55">
        <f>VLOOKUP($C238,'Bilaga 2a-24'!$B$5:$N$314,6,FALSE)</f>
        <v>946.30868055555629</v>
      </c>
      <c r="I238" s="55">
        <f>VLOOKUP($C238,'Bilaga 2a-24'!$B$5:$N$314,7,FALSE)</f>
        <v>695.49965277777812</v>
      </c>
      <c r="J238" s="55">
        <f>VLOOKUP($C238,'Bilaga 2a-24'!$B$5:$N$314,8,FALSE)</f>
        <v>973.94233333333386</v>
      </c>
      <c r="K238" s="55">
        <f>VLOOKUP($C238,'Bilaga 2a-24'!$B$5:$N$314,9,FALSE)</f>
        <v>1153.8290555555561</v>
      </c>
      <c r="L238" s="55">
        <f>VLOOKUP($C238,'Bilaga 2a-24'!$B$5:$N$314,12,FALSE)</f>
        <v>2657.7022150900916</v>
      </c>
      <c r="M238" s="55">
        <f>VLOOKUP($C238,'Bilaga 2a-24'!$B$5:$N$314,13,FALSE)</f>
        <v>2596.3040416666677</v>
      </c>
      <c r="N238" s="44"/>
      <c r="P238">
        <f t="shared" si="25"/>
        <v>27</v>
      </c>
    </row>
    <row r="239" spans="2:16" x14ac:dyDescent="0.2">
      <c r="B239" s="44"/>
      <c r="C239" s="54" t="s">
        <v>204</v>
      </c>
      <c r="D239" s="55">
        <f>VLOOKUP($C239,'Bilaga 2a-24'!$B$5:$N$314,2,FALSE)</f>
        <v>78.0555555555556</v>
      </c>
      <c r="E239" s="55">
        <f>VLOOKUP($C239,'Bilaga 2a-24'!$B$5:$N$314,3,FALSE)</f>
        <v>101.33333206176782</v>
      </c>
      <c r="F239" s="55">
        <f>VLOOKUP($C239,'Bilaga 2a-24'!$B$5:$N$314,4,FALSE)</f>
        <v>408.34861111111132</v>
      </c>
      <c r="G239" s="55">
        <f>VLOOKUP($C239,'Bilaga 2a-24'!$B$5:$N$314,5,FALSE)</f>
        <v>469.32111111111135</v>
      </c>
      <c r="H239" s="55">
        <f>VLOOKUP($C239,'Bilaga 2a-24'!$B$5:$N$314,6,FALSE)</f>
        <v>994.49519270833389</v>
      </c>
      <c r="I239" s="55">
        <f>VLOOKUP($C239,'Bilaga 2a-24'!$B$5:$N$314,7,FALSE)</f>
        <v>759.70326909722269</v>
      </c>
      <c r="J239" s="55">
        <f>VLOOKUP($C239,'Bilaga 2a-24'!$B$5:$N$314,8,FALSE)</f>
        <v>1232.5301666666671</v>
      </c>
      <c r="K239" s="55">
        <f>VLOOKUP($C239,'Bilaga 2a-24'!$B$5:$N$314,9,FALSE)</f>
        <v>1271.6662777777783</v>
      </c>
      <c r="L239" s="55">
        <f>VLOOKUP($C239,'Bilaga 2a-24'!$B$5:$N$314,12,FALSE)</f>
        <v>2713.4295260416679</v>
      </c>
      <c r="M239" s="55">
        <f>VLOOKUP($C239,'Bilaga 2a-24'!$B$5:$N$314,13,FALSE)</f>
        <v>2602.0239900478805</v>
      </c>
      <c r="N239" s="44"/>
      <c r="P239">
        <f t="shared" si="25"/>
        <v>28</v>
      </c>
    </row>
    <row r="240" spans="2:16" x14ac:dyDescent="0.2">
      <c r="B240" s="44"/>
      <c r="C240" s="54" t="s">
        <v>180</v>
      </c>
      <c r="D240" s="55">
        <f>VLOOKUP($C240,'Bilaga 2a-24'!$B$5:$N$314,2,FALSE)</f>
        <v>141.31006006006012</v>
      </c>
      <c r="E240" s="55">
        <f>VLOOKUP($C240,'Bilaga 2a-24'!$B$5:$N$314,3,FALSE)</f>
        <v>165.65972222222231</v>
      </c>
      <c r="F240" s="55">
        <f>VLOOKUP($C240,'Bilaga 2a-24'!$B$5:$N$314,4,FALSE)</f>
        <v>576.41666666666686</v>
      </c>
      <c r="G240" s="55">
        <f>VLOOKUP($C240,'Bilaga 2a-24'!$B$5:$N$314,5,FALSE)</f>
        <v>645.59444444444478</v>
      </c>
      <c r="H240" s="55">
        <f>VLOOKUP($C240,'Bilaga 2a-24'!$B$5:$N$314,6,FALSE)</f>
        <v>929.64895833333401</v>
      </c>
      <c r="I240" s="55">
        <f>VLOOKUP($C240,'Bilaga 2a-24'!$B$5:$N$314,7,FALSE)</f>
        <v>716.29131944444487</v>
      </c>
      <c r="J240" s="55">
        <f>VLOOKUP($C240,'Bilaga 2a-24'!$B$5:$N$314,8,FALSE)</f>
        <v>999.0323333333339</v>
      </c>
      <c r="K240" s="55">
        <f>VLOOKUP($C240,'Bilaga 2a-24'!$B$5:$N$314,9,FALSE)</f>
        <v>1078.9665000000005</v>
      </c>
      <c r="L240" s="55">
        <f>VLOOKUP($C240,'Bilaga 2a-24'!$B$5:$N$314,12,FALSE)</f>
        <v>2646.4080183933947</v>
      </c>
      <c r="M240" s="55">
        <f>VLOOKUP($C240,'Bilaga 2a-24'!$B$5:$N$314,13,FALSE)</f>
        <v>2606.5119861111125</v>
      </c>
      <c r="N240" s="44"/>
      <c r="P240">
        <f t="shared" si="25"/>
        <v>29</v>
      </c>
    </row>
    <row r="241" spans="2:16" x14ac:dyDescent="0.2">
      <c r="B241" s="44"/>
      <c r="C241" s="54" t="s">
        <v>181</v>
      </c>
      <c r="D241" s="55">
        <f>VLOOKUP($C241,'Bilaga 2a-24'!$B$5:$N$314,2,FALSE)</f>
        <v>108.41111111111115</v>
      </c>
      <c r="E241" s="55">
        <f>VLOOKUP($C241,'Bilaga 2a-24'!$B$5:$N$314,3,FALSE)</f>
        <v>123.51666556464284</v>
      </c>
      <c r="F241" s="55">
        <f>VLOOKUP($C241,'Bilaga 2a-24'!$B$5:$N$314,4,FALSE)</f>
        <v>563.05555555555577</v>
      </c>
      <c r="G241" s="55">
        <f>VLOOKUP($C241,'Bilaga 2a-24'!$B$5:$N$314,5,FALSE)</f>
        <v>603.12222222222249</v>
      </c>
      <c r="H241" s="55">
        <f>VLOOKUP($C241,'Bilaga 2a-24'!$B$5:$N$314,6,FALSE)</f>
        <v>929.64895833333401</v>
      </c>
      <c r="I241" s="55">
        <f>VLOOKUP($C241,'Bilaga 2a-24'!$B$5:$N$314,7,FALSE)</f>
        <v>716.29131944444487</v>
      </c>
      <c r="J241" s="55">
        <f>VLOOKUP($C241,'Bilaga 2a-24'!$B$5:$N$314,8,FALSE)</f>
        <v>1044.9234444444448</v>
      </c>
      <c r="K241" s="55">
        <f>VLOOKUP($C241,'Bilaga 2a-24'!$B$5:$N$314,9,FALSE)</f>
        <v>1211.2465555555561</v>
      </c>
      <c r="L241" s="55">
        <f>VLOOKUP($C241,'Bilaga 2a-24'!$B$5:$N$314,12,FALSE)</f>
        <v>2646.0390694444459</v>
      </c>
      <c r="M241" s="55">
        <f>VLOOKUP($C241,'Bilaga 2a-24'!$B$5:$N$314,13,FALSE)</f>
        <v>2654.1767627868662</v>
      </c>
      <c r="N241" s="44"/>
      <c r="P241">
        <f t="shared" si="25"/>
        <v>30</v>
      </c>
    </row>
    <row r="242" spans="2:16" x14ac:dyDescent="0.2">
      <c r="B242" s="44"/>
      <c r="C242" s="54" t="s">
        <v>189</v>
      </c>
      <c r="D242" s="55">
        <f>VLOOKUP($C242,'Bilaga 2a-24'!$B$5:$N$314,2,FALSE)</f>
        <v>145.21996996997004</v>
      </c>
      <c r="E242" s="55">
        <f>VLOOKUP($C242,'Bilaga 2a-24'!$B$5:$N$314,3,FALSE)</f>
        <v>132.60555267334007</v>
      </c>
      <c r="F242" s="55">
        <f>VLOOKUP($C242,'Bilaga 2a-24'!$B$5:$N$314,4,FALSE)</f>
        <v>425.96111111111128</v>
      </c>
      <c r="G242" s="55">
        <f>VLOOKUP($C242,'Bilaga 2a-24'!$B$5:$N$314,5,FALSE)</f>
        <v>478.58888888888913</v>
      </c>
      <c r="H242" s="55">
        <f>VLOOKUP($C242,'Bilaga 2a-24'!$B$5:$N$314,6,FALSE)</f>
        <v>929.64895833333401</v>
      </c>
      <c r="I242" s="55">
        <f>VLOOKUP($C242,'Bilaga 2a-24'!$B$5:$N$314,7,FALSE)</f>
        <v>716.29131944444487</v>
      </c>
      <c r="J242" s="55">
        <f>VLOOKUP($C242,'Bilaga 2a-24'!$B$5:$N$314,8,FALSE)</f>
        <v>1107.262444444445</v>
      </c>
      <c r="K242" s="55">
        <f>VLOOKUP($C242,'Bilaga 2a-24'!$B$5:$N$314,9,FALSE)</f>
        <v>1339.6558888888896</v>
      </c>
      <c r="L242" s="55">
        <f>VLOOKUP($C242,'Bilaga 2a-24'!$B$5:$N$314,12,FALSE)</f>
        <v>2608.0924838588603</v>
      </c>
      <c r="M242" s="55">
        <f>VLOOKUP($C242,'Bilaga 2a-24'!$B$5:$N$314,13,FALSE)</f>
        <v>2667.1416498955637</v>
      </c>
      <c r="N242" s="44"/>
      <c r="P242">
        <f t="shared" si="25"/>
        <v>31</v>
      </c>
    </row>
    <row r="243" spans="2:16" x14ac:dyDescent="0.2">
      <c r="B243" s="44"/>
      <c r="C243" s="54" t="s">
        <v>167</v>
      </c>
      <c r="D243" s="55">
        <f>VLOOKUP($C243,'Bilaga 2a-24'!$B$5:$N$314,2,FALSE)</f>
        <v>111.22100862998927</v>
      </c>
      <c r="E243" s="55">
        <f>VLOOKUP($C243,'Bilaga 2a-24'!$B$5:$N$314,3,FALSE)</f>
        <v>111.05555428399005</v>
      </c>
      <c r="F243" s="55">
        <f>VLOOKUP($C243,'Bilaga 2a-24'!$B$5:$N$314,4,FALSE)</f>
        <v>608.28333333333364</v>
      </c>
      <c r="G243" s="55">
        <f>VLOOKUP($C243,'Bilaga 2a-24'!$B$5:$N$314,5,FALSE)</f>
        <v>673.20555555555586</v>
      </c>
      <c r="H243" s="55">
        <f>VLOOKUP($C243,'Bilaga 2a-24'!$B$5:$N$314,6,FALSE)</f>
        <v>911.46493055555629</v>
      </c>
      <c r="I243" s="55">
        <f>VLOOKUP($C243,'Bilaga 2a-24'!$B$5:$N$314,7,FALSE)</f>
        <v>700.88506944444487</v>
      </c>
      <c r="J243" s="55">
        <f>VLOOKUP($C243,'Bilaga 2a-24'!$B$5:$N$314,8,FALSE)</f>
        <v>1048.7405555555561</v>
      </c>
      <c r="K243" s="55">
        <f>VLOOKUP($C243,'Bilaga 2a-24'!$B$5:$N$314,9,FALSE)</f>
        <v>1184.6125555555561</v>
      </c>
      <c r="L243" s="55">
        <f>VLOOKUP($C243,'Bilaga 2a-24'!$B$5:$N$314,12,FALSE)</f>
        <v>2679.7098280744353</v>
      </c>
      <c r="M243" s="55">
        <f>VLOOKUP($C243,'Bilaga 2a-24'!$B$5:$N$314,13,FALSE)</f>
        <v>2669.7587348395468</v>
      </c>
      <c r="N243" s="44"/>
      <c r="P243">
        <f t="shared" si="25"/>
        <v>32</v>
      </c>
    </row>
    <row r="244" spans="2:16" x14ac:dyDescent="0.2">
      <c r="B244" s="44"/>
      <c r="C244" s="54" t="s">
        <v>619</v>
      </c>
      <c r="D244" s="55">
        <f>VLOOKUP($C244,'Bilaga 2a-24'!$B$5:$N$314,2,FALSE)</f>
        <v>209.91703703703715</v>
      </c>
      <c r="E244" s="55">
        <f>VLOOKUP($C244,'Bilaga 2a-24'!$B$5:$N$314,3,FALSE)</f>
        <v>230.82222408718567</v>
      </c>
      <c r="F244" s="55">
        <f>VLOOKUP($C244,'Bilaga 2a-24'!$B$5:$N$314,4,FALSE)</f>
        <v>557.30555555555577</v>
      </c>
      <c r="G244" s="55">
        <f>VLOOKUP($C244,'Bilaga 2a-24'!$B$5:$N$314,5,FALSE)</f>
        <v>596.30555555555577</v>
      </c>
      <c r="H244" s="55">
        <f>VLOOKUP($C244,'Bilaga 2a-24'!$B$5:$N$314,6,FALSE)</f>
        <v>935.16284722222292</v>
      </c>
      <c r="I244" s="55">
        <f>VLOOKUP($C244,'Bilaga 2a-24'!$B$5:$N$314,7,FALSE)</f>
        <v>641.75659722222258</v>
      </c>
      <c r="J244" s="55">
        <f>VLOOKUP($C244,'Bilaga 2a-24'!$B$5:$N$314,8,FALSE)</f>
        <v>0</v>
      </c>
      <c r="K244" s="55">
        <f>VLOOKUP($C244,'Bilaga 2a-24'!$B$5:$N$314,9,FALSE)</f>
        <v>0</v>
      </c>
      <c r="L244" s="55">
        <f>VLOOKUP($C244,'Bilaga 2a-24'!$B$5:$N$314,12,FALSE)</f>
        <v>2746.0701386021537</v>
      </c>
      <c r="M244" s="55">
        <f>VLOOKUP($C244,'Bilaga 2a-24'!$B$5:$N$314,13,FALSE)</f>
        <v>2670.9030933793506</v>
      </c>
      <c r="N244" s="44"/>
      <c r="P244">
        <f t="shared" si="25"/>
        <v>33</v>
      </c>
    </row>
    <row r="245" spans="2:16" x14ac:dyDescent="0.2">
      <c r="B245" s="44"/>
      <c r="C245" s="54" t="s">
        <v>620</v>
      </c>
      <c r="D245" s="55">
        <f>VLOOKUP($C245,'Bilaga 2a-24'!$B$5:$N$314,2,FALSE)</f>
        <v>131.84595959595967</v>
      </c>
      <c r="E245" s="55">
        <f>VLOOKUP($C245,'Bilaga 2a-24'!$B$5:$N$314,3,FALSE)</f>
        <v>126.60555309719506</v>
      </c>
      <c r="F245" s="55">
        <f>VLOOKUP($C245,'Bilaga 2a-24'!$B$5:$N$314,4,FALSE)</f>
        <v>630.08333333333371</v>
      </c>
      <c r="G245" s="55">
        <f>VLOOKUP($C245,'Bilaga 2a-24'!$B$5:$N$314,5,FALSE)</f>
        <v>706.055555555556</v>
      </c>
      <c r="H245" s="55">
        <f>VLOOKUP($C245,'Bilaga 2a-24'!$B$5:$N$314,6,FALSE)</f>
        <v>935.16284722222292</v>
      </c>
      <c r="I245" s="55">
        <f>VLOOKUP($C245,'Bilaga 2a-24'!$B$5:$N$314,7,FALSE)</f>
        <v>641.75659722222258</v>
      </c>
      <c r="J245" s="55">
        <f>VLOOKUP($C245,'Bilaga 2a-24'!$B$5:$N$314,8,FALSE)</f>
        <v>0</v>
      </c>
      <c r="K245" s="55">
        <f>VLOOKUP($C245,'Bilaga 2a-24'!$B$5:$N$314,9,FALSE)</f>
        <v>0</v>
      </c>
      <c r="L245" s="55">
        <f>VLOOKUP($C245,'Bilaga 2a-24'!$B$5:$N$314,12,FALSE)</f>
        <v>2740.7768389388543</v>
      </c>
      <c r="M245" s="55">
        <f>VLOOKUP($C245,'Bilaga 2a-24'!$B$5:$N$314,13,FALSE)</f>
        <v>2676.4364223893599</v>
      </c>
      <c r="N245" s="44"/>
      <c r="P245">
        <f t="shared" si="25"/>
        <v>34</v>
      </c>
    </row>
    <row r="246" spans="2:16" x14ac:dyDescent="0.2">
      <c r="B246" s="44"/>
      <c r="C246" s="54" t="s">
        <v>174</v>
      </c>
      <c r="D246" s="55">
        <f>VLOOKUP($C246,'Bilaga 2a-24'!$B$5:$N$314,2,FALSE)</f>
        <v>94.426801801801844</v>
      </c>
      <c r="E246" s="55">
        <f>VLOOKUP($C246,'Bilaga 2a-24'!$B$5:$N$314,3,FALSE)</f>
        <v>105.22777777777782</v>
      </c>
      <c r="F246" s="55">
        <f>VLOOKUP($C246,'Bilaga 2a-24'!$B$5:$N$314,4,FALSE)</f>
        <v>428.37222222222243</v>
      </c>
      <c r="G246" s="55">
        <f>VLOOKUP($C246,'Bilaga 2a-24'!$B$5:$N$314,5,FALSE)</f>
        <v>492.63894444444469</v>
      </c>
      <c r="H246" s="55">
        <f>VLOOKUP($C246,'Bilaga 2a-24'!$B$5:$N$314,6,FALSE)</f>
        <v>894.60451388888941</v>
      </c>
      <c r="I246" s="55">
        <f>VLOOKUP($C246,'Bilaga 2a-24'!$B$5:$N$314,7,FALSE)</f>
        <v>655.68993055555586</v>
      </c>
      <c r="J246" s="55">
        <f>VLOOKUP($C246,'Bilaga 2a-24'!$B$5:$N$314,8,FALSE)</f>
        <v>1202.6044444444449</v>
      </c>
      <c r="K246" s="55">
        <f>VLOOKUP($C246,'Bilaga 2a-24'!$B$5:$N$314,9,FALSE)</f>
        <v>1431.6740000000009</v>
      </c>
      <c r="L246" s="55">
        <f>VLOOKUP($C246,'Bilaga 2a-24'!$B$5:$N$314,12,FALSE)</f>
        <v>2620.0079823573583</v>
      </c>
      <c r="M246" s="55">
        <f>VLOOKUP($C246,'Bilaga 2a-24'!$B$5:$N$314,13,FALSE)</f>
        <v>2685.2306527777791</v>
      </c>
      <c r="N246" s="44"/>
      <c r="P246">
        <f t="shared" si="25"/>
        <v>35</v>
      </c>
    </row>
    <row r="247" spans="2:16" x14ac:dyDescent="0.2">
      <c r="B247" s="44"/>
      <c r="C247" s="54" t="s">
        <v>182</v>
      </c>
      <c r="D247" s="55">
        <f>VLOOKUP($C247,'Bilaga 2a-24'!$B$5:$N$314,2,FALSE)</f>
        <v>181.80630630630642</v>
      </c>
      <c r="E247" s="55">
        <f>VLOOKUP($C247,'Bilaga 2a-24'!$B$5:$N$314,3,FALSE)</f>
        <v>158.98333655463341</v>
      </c>
      <c r="F247" s="55">
        <f>VLOOKUP($C247,'Bilaga 2a-24'!$B$5:$N$314,4,FALSE)</f>
        <v>539.72222222222251</v>
      </c>
      <c r="G247" s="55">
        <f>VLOOKUP($C247,'Bilaga 2a-24'!$B$5:$N$314,5,FALSE)</f>
        <v>539.72222222222251</v>
      </c>
      <c r="H247" s="55">
        <f>VLOOKUP($C247,'Bilaga 2a-24'!$B$5:$N$314,6,FALSE)</f>
        <v>929.64895833333401</v>
      </c>
      <c r="I247" s="55">
        <f>VLOOKUP($C247,'Bilaga 2a-24'!$B$5:$N$314,7,FALSE)</f>
        <v>716.29131944444487</v>
      </c>
      <c r="J247" s="55">
        <f>VLOOKUP($C247,'Bilaga 2a-24'!$B$5:$N$314,8,FALSE)</f>
        <v>1219.9851666666673</v>
      </c>
      <c r="K247" s="55">
        <f>VLOOKUP($C247,'Bilaga 2a-24'!$B$5:$N$314,9,FALSE)</f>
        <v>1319.315833333334</v>
      </c>
      <c r="L247" s="55">
        <f>VLOOKUP($C247,'Bilaga 2a-24'!$B$5:$N$314,12,FALSE)</f>
        <v>2871.1626535285304</v>
      </c>
      <c r="M247" s="55">
        <f>VLOOKUP($C247,'Bilaga 2a-24'!$B$5:$N$314,13,FALSE)</f>
        <v>2734.3127115546345</v>
      </c>
      <c r="N247" s="44"/>
      <c r="P247">
        <f t="shared" si="25"/>
        <v>36</v>
      </c>
    </row>
    <row r="248" spans="2:16" x14ac:dyDescent="0.2">
      <c r="B248" s="44"/>
      <c r="C248" s="54" t="s">
        <v>190</v>
      </c>
      <c r="D248" s="55">
        <f>VLOOKUP($C248,'Bilaga 2a-24'!$B$5:$N$314,2,FALSE)</f>
        <v>111.25420875420882</v>
      </c>
      <c r="E248" s="55">
        <f>VLOOKUP($C248,'Bilaga 2a-24'!$B$5:$N$314,3,FALSE)</f>
        <v>120.00000211927619</v>
      </c>
      <c r="F248" s="55">
        <f>VLOOKUP($C248,'Bilaga 2a-24'!$B$5:$N$314,4,FALSE)</f>
        <v>456.65555555555574</v>
      </c>
      <c r="G248" s="55">
        <f>VLOOKUP($C248,'Bilaga 2a-24'!$B$5:$N$314,5,FALSE)</f>
        <v>502.43333333333362</v>
      </c>
      <c r="H248" s="55">
        <f>VLOOKUP($C248,'Bilaga 2a-24'!$B$5:$N$314,6,FALSE)</f>
        <v>946.24270833333401</v>
      </c>
      <c r="I248" s="55">
        <f>VLOOKUP($C248,'Bilaga 2a-24'!$B$5:$N$314,7,FALSE)</f>
        <v>683.1281250000003</v>
      </c>
      <c r="J248" s="55">
        <f>VLOOKUP($C248,'Bilaga 2a-24'!$B$5:$N$314,8,FALSE)</f>
        <v>1201.8431666666672</v>
      </c>
      <c r="K248" s="55">
        <f>VLOOKUP($C248,'Bilaga 2a-24'!$B$5:$N$314,9,FALSE)</f>
        <v>1442.5034444444452</v>
      </c>
      <c r="L248" s="55">
        <f>VLOOKUP($C248,'Bilaga 2a-24'!$B$5:$N$314,12,FALSE)</f>
        <v>2715.9956393097659</v>
      </c>
      <c r="M248" s="55">
        <f>VLOOKUP($C248,'Bilaga 2a-24'!$B$5:$N$314,13,FALSE)</f>
        <v>2748.0649048970554</v>
      </c>
      <c r="N248" s="44"/>
      <c r="P248">
        <f t="shared" si="25"/>
        <v>37</v>
      </c>
    </row>
    <row r="249" spans="2:16" x14ac:dyDescent="0.2">
      <c r="B249" s="44"/>
      <c r="C249" s="54" t="s">
        <v>621</v>
      </c>
      <c r="D249" s="55">
        <f>VLOOKUP($C249,'Bilaga 2a-24'!$B$5:$N$314,2,FALSE)</f>
        <v>91.40540540540546</v>
      </c>
      <c r="E249" s="55">
        <f>VLOOKUP($C249,'Bilaga 2a-24'!$B$5:$N$314,3,FALSE)</f>
        <v>112.83333333333339</v>
      </c>
      <c r="F249" s="55">
        <f>VLOOKUP($C249,'Bilaga 2a-24'!$B$5:$N$314,4,FALSE)</f>
        <v>709.9777777777781</v>
      </c>
      <c r="G249" s="55">
        <f>VLOOKUP($C249,'Bilaga 2a-24'!$B$5:$N$314,5,FALSE)</f>
        <v>802.27777777777817</v>
      </c>
      <c r="H249" s="55">
        <f>VLOOKUP($C249,'Bilaga 2a-24'!$B$5:$N$314,6,FALSE)</f>
        <v>935.16284722222292</v>
      </c>
      <c r="I249" s="55">
        <f>VLOOKUP($C249,'Bilaga 2a-24'!$B$5:$N$314,7,FALSE)</f>
        <v>641.75659722222258</v>
      </c>
      <c r="J249" s="55">
        <f>VLOOKUP($C249,'Bilaga 2a-24'!$B$5:$N$314,8,FALSE)</f>
        <v>0</v>
      </c>
      <c r="K249" s="55">
        <f>VLOOKUP($C249,'Bilaga 2a-24'!$B$5:$N$314,9,FALSE)</f>
        <v>0</v>
      </c>
      <c r="L249" s="55">
        <f>VLOOKUP($C249,'Bilaga 2a-24'!$B$5:$N$314,12,FALSE)</f>
        <v>2780.2307291927445</v>
      </c>
      <c r="M249" s="55">
        <f>VLOOKUP($C249,'Bilaga 2a-24'!$B$5:$N$314,13,FALSE)</f>
        <v>2758.8864248477207</v>
      </c>
      <c r="N249" s="44"/>
      <c r="P249">
        <f t="shared" si="25"/>
        <v>38</v>
      </c>
    </row>
    <row r="250" spans="2:16" x14ac:dyDescent="0.2">
      <c r="B250" s="44"/>
      <c r="C250" s="54" t="s">
        <v>622</v>
      </c>
      <c r="D250" s="55">
        <f>VLOOKUP($C250,'Bilaga 2a-24'!$B$5:$N$314,2,FALSE)</f>
        <v>131.64983164983173</v>
      </c>
      <c r="E250" s="55">
        <f>VLOOKUP($C250,'Bilaga 2a-24'!$B$5:$N$314,3,FALSE)</f>
        <v>147.65000000000009</v>
      </c>
      <c r="F250" s="55">
        <f>VLOOKUP($C250,'Bilaga 2a-24'!$B$5:$N$314,4,FALSE)</f>
        <v>680.5833333333336</v>
      </c>
      <c r="G250" s="55">
        <f>VLOOKUP($C250,'Bilaga 2a-24'!$B$5:$N$314,5,FALSE)</f>
        <v>735.00000000000045</v>
      </c>
      <c r="H250" s="55">
        <f>VLOOKUP($C250,'Bilaga 2a-24'!$B$5:$N$314,6,FALSE)</f>
        <v>929.64895833333401</v>
      </c>
      <c r="I250" s="55">
        <f>VLOOKUP($C250,'Bilaga 2a-24'!$B$5:$N$314,7,FALSE)</f>
        <v>716.29131944444487</v>
      </c>
      <c r="J250" s="55">
        <f>VLOOKUP($C250,'Bilaga 2a-24'!$B$5:$N$314,8,FALSE)</f>
        <v>0</v>
      </c>
      <c r="K250" s="55">
        <f>VLOOKUP($C250,'Bilaga 2a-24'!$B$5:$N$314,9,FALSE)</f>
        <v>0</v>
      </c>
      <c r="L250" s="55">
        <f>VLOOKUP($C250,'Bilaga 2a-24'!$B$5:$N$314,12,FALSE)</f>
        <v>2785.5668221038377</v>
      </c>
      <c r="M250" s="55">
        <f>VLOOKUP($C250,'Bilaga 2a-24'!$B$5:$N$314,13,FALSE)</f>
        <v>2800.9600359588317</v>
      </c>
      <c r="N250" s="44"/>
      <c r="P250">
        <f t="shared" si="25"/>
        <v>39</v>
      </c>
    </row>
    <row r="251" spans="2:16" x14ac:dyDescent="0.2">
      <c r="B251" s="44"/>
      <c r="C251" s="54" t="s">
        <v>171</v>
      </c>
      <c r="D251" s="55">
        <f>VLOOKUP($C251,'Bilaga 2a-24'!$B$5:$N$314,2,FALSE)</f>
        <v>156.93693693693703</v>
      </c>
      <c r="E251" s="55">
        <f>VLOOKUP($C251,'Bilaga 2a-24'!$B$5:$N$314,3,FALSE)</f>
        <v>156.86666700575117</v>
      </c>
      <c r="F251" s="55">
        <f>VLOOKUP($C251,'Bilaga 2a-24'!$B$5:$N$314,4,FALSE)</f>
        <v>483.54166666666691</v>
      </c>
      <c r="G251" s="55">
        <f>VLOOKUP($C251,'Bilaga 2a-24'!$B$5:$N$314,5,FALSE)</f>
        <v>522.3000000000003</v>
      </c>
      <c r="H251" s="55">
        <f>VLOOKUP($C251,'Bilaga 2a-24'!$B$5:$N$314,6,FALSE)</f>
        <v>929.64895833333401</v>
      </c>
      <c r="I251" s="55">
        <f>VLOOKUP($C251,'Bilaga 2a-24'!$B$5:$N$314,7,FALSE)</f>
        <v>716.29131944444487</v>
      </c>
      <c r="J251" s="55">
        <f>VLOOKUP($C251,'Bilaga 2a-24'!$B$5:$N$314,8,FALSE)</f>
        <v>1151.4380000000008</v>
      </c>
      <c r="K251" s="55">
        <f>VLOOKUP($C251,'Bilaga 2a-24'!$B$5:$N$314,9,FALSE)</f>
        <v>1439.597722222223</v>
      </c>
      <c r="L251" s="55">
        <f>VLOOKUP($C251,'Bilaga 2a-24'!$B$5:$N$314,12,FALSE)</f>
        <v>2721.5655619369386</v>
      </c>
      <c r="M251" s="55">
        <f>VLOOKUP($C251,'Bilaga 2a-24'!$B$5:$N$314,13,FALSE)</f>
        <v>2835.0557086724189</v>
      </c>
      <c r="N251" s="44"/>
      <c r="P251">
        <f t="shared" si="25"/>
        <v>40</v>
      </c>
    </row>
    <row r="252" spans="2:16" x14ac:dyDescent="0.2">
      <c r="B252" s="44"/>
      <c r="C252" s="54" t="s">
        <v>175</v>
      </c>
      <c r="D252" s="55">
        <f>VLOOKUP($C252,'Bilaga 2a-24'!$B$5:$N$314,2,FALSE)</f>
        <v>94.722222222222271</v>
      </c>
      <c r="E252" s="55">
        <f>VLOOKUP($C252,'Bilaga 2a-24'!$B$5:$N$314,3,FALSE)</f>
        <v>125.03333621554896</v>
      </c>
      <c r="F252" s="55">
        <f>VLOOKUP($C252,'Bilaga 2a-24'!$B$5:$N$314,4,FALSE)</f>
        <v>411.33333333333354</v>
      </c>
      <c r="G252" s="55">
        <f>VLOOKUP($C252,'Bilaga 2a-24'!$B$5:$N$314,5,FALSE)</f>
        <v>452.55555555555571</v>
      </c>
      <c r="H252" s="55">
        <f>VLOOKUP($C252,'Bilaga 2a-24'!$B$5:$N$314,6,FALSE)</f>
        <v>929.64895833333401</v>
      </c>
      <c r="I252" s="55">
        <f>VLOOKUP($C252,'Bilaga 2a-24'!$B$5:$N$314,7,FALSE)</f>
        <v>716.29131944444487</v>
      </c>
      <c r="J252" s="55">
        <f>VLOOKUP($C252,'Bilaga 2a-24'!$B$5:$N$314,8,FALSE)</f>
        <v>1190.1666666666672</v>
      </c>
      <c r="K252" s="55">
        <f>VLOOKUP($C252,'Bilaga 2a-24'!$B$5:$N$314,9,FALSE)</f>
        <v>1541.3194444444453</v>
      </c>
      <c r="L252" s="55">
        <f>VLOOKUP($C252,'Bilaga 2a-24'!$B$5:$N$314,12,FALSE)</f>
        <v>2625.8711805555567</v>
      </c>
      <c r="M252" s="55">
        <f>VLOOKUP($C252,'Bilaga 2a-24'!$B$5:$N$314,13,FALSE)</f>
        <v>2835.1996556599947</v>
      </c>
      <c r="N252" s="44"/>
      <c r="P252">
        <f t="shared" si="25"/>
        <v>41</v>
      </c>
    </row>
    <row r="253" spans="2:16" x14ac:dyDescent="0.2">
      <c r="B253" s="44"/>
      <c r="C253" s="54" t="s">
        <v>623</v>
      </c>
      <c r="D253" s="55">
        <f>VLOOKUP($C253,'Bilaga 2a-24'!$B$5:$N$314,2,FALSE)</f>
        <v>114.009945945946</v>
      </c>
      <c r="E253" s="55">
        <f>VLOOKUP($C253,'Bilaga 2a-24'!$B$5:$N$314,3,FALSE)</f>
        <v>195.52200000000008</v>
      </c>
      <c r="F253" s="55">
        <f>VLOOKUP($C253,'Bilaga 2a-24'!$B$5:$N$314,4,FALSE)</f>
        <v>532.29688888888916</v>
      </c>
      <c r="G253" s="55">
        <f>VLOOKUP($C253,'Bilaga 2a-24'!$B$5:$N$314,5,FALSE)</f>
        <v>598.8333333333336</v>
      </c>
      <c r="H253" s="55">
        <f>VLOOKUP($C253,'Bilaga 2a-24'!$B$5:$N$314,6,FALSE)</f>
        <v>929.64895833333401</v>
      </c>
      <c r="I253" s="55">
        <f>VLOOKUP($C253,'Bilaga 2a-24'!$B$5:$N$314,7,FALSE)</f>
        <v>716.29131944444487</v>
      </c>
      <c r="J253" s="55">
        <f>VLOOKUP($C253,'Bilaga 2a-24'!$B$5:$N$314,8,FALSE)</f>
        <v>1349.6111111111118</v>
      </c>
      <c r="K253" s="55">
        <f>VLOOKUP($C253,'Bilaga 2a-24'!$B$5:$N$314,9,FALSE)</f>
        <v>1330.0538888888893</v>
      </c>
      <c r="L253" s="55">
        <f>VLOOKUP($C253,'Bilaga 2a-24'!$B$5:$N$314,12,FALSE)</f>
        <v>2925.5669042792815</v>
      </c>
      <c r="M253" s="55">
        <f>VLOOKUP($C253,'Bilaga 2a-24'!$B$5:$N$314,13,FALSE)</f>
        <v>2840.7005416666684</v>
      </c>
      <c r="N253" s="44"/>
      <c r="P253">
        <f t="shared" si="25"/>
        <v>42</v>
      </c>
    </row>
    <row r="254" spans="2:16" x14ac:dyDescent="0.2">
      <c r="B254" s="44"/>
      <c r="C254" s="54" t="s">
        <v>163</v>
      </c>
      <c r="D254" s="55">
        <f>VLOOKUP($C254,'Bilaga 2a-24'!$B$5:$N$314,2,FALSE)</f>
        <v>128.95286195286201</v>
      </c>
      <c r="E254" s="55">
        <f>VLOOKUP($C254,'Bilaga 2a-24'!$B$5:$N$314,3,FALSE)</f>
        <v>126.68889363606785</v>
      </c>
      <c r="F254" s="55">
        <f>VLOOKUP($C254,'Bilaga 2a-24'!$B$5:$N$314,4,FALSE)</f>
        <v>706.38888888888926</v>
      </c>
      <c r="G254" s="55">
        <f>VLOOKUP($C254,'Bilaga 2a-24'!$B$5:$N$314,5,FALSE)</f>
        <v>840.88888888888948</v>
      </c>
      <c r="H254" s="55">
        <f>VLOOKUP($C254,'Bilaga 2a-24'!$B$5:$N$314,6,FALSE)</f>
        <v>935.16284722222292</v>
      </c>
      <c r="I254" s="55">
        <f>VLOOKUP($C254,'Bilaga 2a-24'!$B$5:$N$314,7,FALSE)</f>
        <v>641.75659722222258</v>
      </c>
      <c r="J254" s="55">
        <f>VLOOKUP($C254,'Bilaga 2a-24'!$B$5:$N$314,8,FALSE)</f>
        <v>1112.7522222222228</v>
      </c>
      <c r="K254" s="55">
        <f>VLOOKUP($C254,'Bilaga 2a-24'!$B$5:$N$314,9,FALSE)</f>
        <v>1246.2010000000007</v>
      </c>
      <c r="L254" s="55">
        <f>VLOOKUP($C254,'Bilaga 2a-24'!$B$5:$N$314,12,FALSE)</f>
        <v>2883.2568202861967</v>
      </c>
      <c r="M254" s="55">
        <f>VLOOKUP($C254,'Bilaga 2a-24'!$B$5:$N$314,13,FALSE)</f>
        <v>2855.5353797471803</v>
      </c>
      <c r="N254" s="44"/>
      <c r="P254">
        <f t="shared" si="25"/>
        <v>43</v>
      </c>
    </row>
    <row r="255" spans="2:16" x14ac:dyDescent="0.2">
      <c r="B255" s="44"/>
      <c r="C255" s="54" t="s">
        <v>164</v>
      </c>
      <c r="D255" s="55">
        <f>VLOOKUP($C255,'Bilaga 2a-24'!$B$5:$N$314,2,FALSE)</f>
        <v>115.90993265993272</v>
      </c>
      <c r="E255" s="55">
        <f>VLOOKUP($C255,'Bilaga 2a-24'!$B$5:$N$314,3,FALSE)</f>
        <v>112.07777659098338</v>
      </c>
      <c r="F255" s="55">
        <f>VLOOKUP($C255,'Bilaga 2a-24'!$B$5:$N$314,4,FALSE)</f>
        <v>667.98333333333369</v>
      </c>
      <c r="G255" s="55">
        <f>VLOOKUP($C255,'Bilaga 2a-24'!$B$5:$N$314,5,FALSE)</f>
        <v>714.76111111111152</v>
      </c>
      <c r="H255" s="55">
        <f>VLOOKUP($C255,'Bilaga 2a-24'!$B$5:$N$314,6,FALSE)</f>
        <v>935.16284722222292</v>
      </c>
      <c r="I255" s="55">
        <f>VLOOKUP($C255,'Bilaga 2a-24'!$B$5:$N$314,7,FALSE)</f>
        <v>641.75659722222258</v>
      </c>
      <c r="J255" s="55">
        <f>VLOOKUP($C255,'Bilaga 2a-24'!$B$5:$N$314,8,FALSE)</f>
        <v>1096.4008333333338</v>
      </c>
      <c r="K255" s="55">
        <f>VLOOKUP($C255,'Bilaga 2a-24'!$B$5:$N$314,9,FALSE)</f>
        <v>1400.0648888888893</v>
      </c>
      <c r="L255" s="55">
        <f>VLOOKUP($C255,'Bilaga 2a-24'!$B$5:$N$314,12,FALSE)</f>
        <v>2815.4569465488235</v>
      </c>
      <c r="M255" s="55">
        <f>VLOOKUP($C255,'Bilaga 2a-24'!$B$5:$N$314,13,FALSE)</f>
        <v>2868.6603738132067</v>
      </c>
      <c r="N255" s="44"/>
      <c r="P255">
        <f t="shared" si="25"/>
        <v>44</v>
      </c>
    </row>
    <row r="256" spans="2:16" x14ac:dyDescent="0.2">
      <c r="B256" s="44"/>
      <c r="C256" s="54" t="s">
        <v>161</v>
      </c>
      <c r="D256" s="55">
        <f>VLOOKUP($C256,'Bilaga 2a-24'!$B$5:$N$314,2,FALSE)</f>
        <v>145.36846846846854</v>
      </c>
      <c r="E256" s="55">
        <f>VLOOKUP($C256,'Bilaga 2a-24'!$B$5:$N$314,3,FALSE)</f>
        <v>203.7222120496962</v>
      </c>
      <c r="F256" s="55">
        <f>VLOOKUP($C256,'Bilaga 2a-24'!$B$5:$N$314,4,FALSE)</f>
        <v>529.26866666666695</v>
      </c>
      <c r="G256" s="55">
        <f>VLOOKUP($C256,'Bilaga 2a-24'!$B$5:$N$314,5,FALSE)</f>
        <v>615.75000000000034</v>
      </c>
      <c r="H256" s="55">
        <f>VLOOKUP($C256,'Bilaga 2a-24'!$B$5:$N$314,6,FALSE)</f>
        <v>935.16284722222292</v>
      </c>
      <c r="I256" s="55">
        <f>VLOOKUP($C256,'Bilaga 2a-24'!$B$5:$N$314,7,FALSE)</f>
        <v>641.75659722222258</v>
      </c>
      <c r="J256" s="55">
        <f>VLOOKUP($C256,'Bilaga 2a-24'!$B$5:$N$314,8,FALSE)</f>
        <v>1210.5174444444451</v>
      </c>
      <c r="K256" s="55">
        <f>VLOOKUP($C256,'Bilaga 2a-24'!$B$5:$N$314,9,FALSE)</f>
        <v>1408.6426666666673</v>
      </c>
      <c r="L256" s="55">
        <f>VLOOKUP($C256,'Bilaga 2a-24'!$B$5:$N$314,12,FALSE)</f>
        <v>2820.3174268018033</v>
      </c>
      <c r="M256" s="55">
        <f>VLOOKUP($C256,'Bilaga 2a-24'!$B$5:$N$314,13,FALSE)</f>
        <v>2869.8714759385862</v>
      </c>
      <c r="N256" s="44"/>
      <c r="P256">
        <f t="shared" si="25"/>
        <v>45</v>
      </c>
    </row>
    <row r="257" spans="1:16" x14ac:dyDescent="0.2">
      <c r="B257" s="44"/>
      <c r="C257" s="54" t="s">
        <v>186</v>
      </c>
      <c r="D257" s="55">
        <f>VLOOKUP($C257,'Bilaga 2a-24'!$B$5:$N$314,2,FALSE)</f>
        <v>219.91523297491051</v>
      </c>
      <c r="E257" s="55">
        <f>VLOOKUP($C257,'Bilaga 2a-24'!$B$5:$N$314,3,FALSE)</f>
        <v>222.22222222222231</v>
      </c>
      <c r="F257" s="55">
        <f>VLOOKUP($C257,'Bilaga 2a-24'!$B$5:$N$314,4,FALSE)</f>
        <v>547.22222222222251</v>
      </c>
      <c r="G257" s="55">
        <f>VLOOKUP($C257,'Bilaga 2a-24'!$B$5:$N$314,5,FALSE)</f>
        <v>634.72222222222251</v>
      </c>
      <c r="H257" s="55">
        <f>VLOOKUP($C257,'Bilaga 2a-24'!$B$5:$N$314,6,FALSE)</f>
        <v>918.55868055555618</v>
      </c>
      <c r="I257" s="55">
        <f>VLOOKUP($C257,'Bilaga 2a-24'!$B$5:$N$314,7,FALSE)</f>
        <v>672.99618055555595</v>
      </c>
      <c r="J257" s="55">
        <f>VLOOKUP($C257,'Bilaga 2a-24'!$B$5:$N$314,8,FALSE)</f>
        <v>1064.2877777777785</v>
      </c>
      <c r="K257" s="55">
        <f>VLOOKUP($C257,'Bilaga 2a-24'!$B$5:$N$314,9,FALSE)</f>
        <v>1409.543333333334</v>
      </c>
      <c r="L257" s="55">
        <f>VLOOKUP($C257,'Bilaga 2a-24'!$B$5:$N$314,12,FALSE)</f>
        <v>2749.9839135304678</v>
      </c>
      <c r="M257" s="55">
        <f>VLOOKUP($C257,'Bilaga 2a-24'!$B$5:$N$314,13,FALSE)</f>
        <v>2939.4839583333346</v>
      </c>
      <c r="N257" s="44"/>
      <c r="P257">
        <f t="shared" si="25"/>
        <v>46</v>
      </c>
    </row>
    <row r="258" spans="1:16" x14ac:dyDescent="0.2">
      <c r="B258" s="44"/>
      <c r="C258" s="54" t="s">
        <v>624</v>
      </c>
      <c r="D258" s="55">
        <f>VLOOKUP($C258,'Bilaga 2a-24'!$B$5:$N$314,2,FALSE)</f>
        <v>125.21741741741748</v>
      </c>
      <c r="E258" s="55">
        <f>VLOOKUP($C258,'Bilaga 2a-24'!$B$5:$N$314,3,FALSE)</f>
        <v>139.52777650621229</v>
      </c>
      <c r="F258" s="55">
        <f>VLOOKUP($C258,'Bilaga 2a-24'!$B$5:$N$314,4,FALSE)</f>
        <v>921.82222222222265</v>
      </c>
      <c r="G258" s="55">
        <f>VLOOKUP($C258,'Bilaga 2a-24'!$B$5:$N$314,5,FALSE)</f>
        <v>981.73888888888939</v>
      </c>
      <c r="H258" s="55">
        <f>VLOOKUP($C258,'Bilaga 2a-24'!$B$5:$N$314,6,FALSE)</f>
        <v>935.16284722222292</v>
      </c>
      <c r="I258" s="55">
        <f>VLOOKUP($C258,'Bilaga 2a-24'!$B$5:$N$314,7,FALSE)</f>
        <v>641.75659722222258</v>
      </c>
      <c r="J258" s="55">
        <f>VLOOKUP($C258,'Bilaga 2a-24'!$B$5:$N$314,8,FALSE)</f>
        <v>0</v>
      </c>
      <c r="K258" s="55">
        <f>VLOOKUP($C258,'Bilaga 2a-24'!$B$5:$N$314,9,FALSE)</f>
        <v>0</v>
      </c>
      <c r="L258" s="55">
        <f>VLOOKUP($C258,'Bilaga 2a-24'!$B$5:$N$314,12,FALSE)</f>
        <v>3025.887185649201</v>
      </c>
      <c r="M258" s="55">
        <f>VLOOKUP($C258,'Bilaga 2a-24'!$B$5:$N$314,13,FALSE)</f>
        <v>2965.0419791317104</v>
      </c>
      <c r="N258" s="44"/>
      <c r="P258">
        <f t="shared" si="25"/>
        <v>47</v>
      </c>
    </row>
    <row r="259" spans="1:16" x14ac:dyDescent="0.2">
      <c r="B259" s="44"/>
      <c r="C259" s="54" t="s">
        <v>156</v>
      </c>
      <c r="D259" s="55">
        <f>VLOOKUP($C259,'Bilaga 2a-24'!$B$5:$N$314,2,FALSE)</f>
        <v>124.20187687687694</v>
      </c>
      <c r="E259" s="55">
        <f>VLOOKUP($C259,'Bilaga 2a-24'!$B$5:$N$314,3,FALSE)</f>
        <v>112.61388990614172</v>
      </c>
      <c r="F259" s="55">
        <f>VLOOKUP($C259,'Bilaga 2a-24'!$B$5:$N$314,4,FALSE)</f>
        <v>574.07777777777812</v>
      </c>
      <c r="G259" s="55">
        <f>VLOOKUP($C259,'Bilaga 2a-24'!$B$5:$N$314,5,FALSE)</f>
        <v>697.73333333333369</v>
      </c>
      <c r="H259" s="55">
        <f>VLOOKUP($C259,'Bilaga 2a-24'!$B$5:$N$314,6,FALSE)</f>
        <v>935.85729166666727</v>
      </c>
      <c r="I259" s="55">
        <f>VLOOKUP($C259,'Bilaga 2a-24'!$B$5:$N$314,7,FALSE)</f>
        <v>689.93020833333367</v>
      </c>
      <c r="J259" s="55">
        <f>VLOOKUP($C259,'Bilaga 2a-24'!$B$5:$N$314,8,FALSE)</f>
        <v>1253.2348850000005</v>
      </c>
      <c r="K259" s="55">
        <f>VLOOKUP($C259,'Bilaga 2a-24'!$B$5:$N$314,9,FALSE)</f>
        <v>1514.4173888888897</v>
      </c>
      <c r="L259" s="55">
        <f>VLOOKUP($C259,'Bilaga 2a-24'!$B$5:$N$314,12,FALSE)</f>
        <v>2887.371831321323</v>
      </c>
      <c r="M259" s="55">
        <f>VLOOKUP($C259,'Bilaga 2a-24'!$B$5:$N$314,13,FALSE)</f>
        <v>3014.6948204616983</v>
      </c>
      <c r="N259" s="44"/>
      <c r="P259">
        <f t="shared" si="25"/>
        <v>48</v>
      </c>
    </row>
    <row r="260" spans="1:16" ht="13.5" thickBot="1" x14ac:dyDescent="0.25">
      <c r="B260" s="44"/>
      <c r="C260" s="57" t="s">
        <v>176</v>
      </c>
      <c r="D260" s="58">
        <f>VLOOKUP($C260,'Bilaga 2a-24'!$B$5:$N$314,2,FALSE)</f>
        <v>74.90900900900904</v>
      </c>
      <c r="E260" s="58">
        <f>VLOOKUP($C260,'Bilaga 2a-24'!$B$5:$N$314,3,FALSE)</f>
        <v>70.702777777777811</v>
      </c>
      <c r="F260" s="58">
        <f>VLOOKUP($C260,'Bilaga 2a-24'!$B$5:$N$314,4,FALSE)</f>
        <v>729.56111111111147</v>
      </c>
      <c r="G260" s="58">
        <f>VLOOKUP($C260,'Bilaga 2a-24'!$B$5:$N$314,5,FALSE)</f>
        <v>729.56111111111147</v>
      </c>
      <c r="H260" s="58">
        <f>VLOOKUP($C260,'Bilaga 2a-24'!$B$5:$N$314,6,FALSE)</f>
        <v>929.64895833333401</v>
      </c>
      <c r="I260" s="58">
        <f>VLOOKUP($C260,'Bilaga 2a-24'!$B$5:$N$314,7,FALSE)</f>
        <v>716.29131944444487</v>
      </c>
      <c r="J260" s="58">
        <f>VLOOKUP($C260,'Bilaga 2a-24'!$B$5:$N$314,8,FALSE)</f>
        <v>1253.2347777777784</v>
      </c>
      <c r="K260" s="58">
        <f>VLOOKUP($C260,'Bilaga 2a-24'!$B$5:$N$314,9,FALSE)</f>
        <v>1540.5796111111119</v>
      </c>
      <c r="L260" s="58">
        <f>VLOOKUP($C260,'Bilaga 2a-24'!$B$5:$N$314,12,FALSE)</f>
        <v>2987.3538562312328</v>
      </c>
      <c r="M260" s="58">
        <f>VLOOKUP($C260,'Bilaga 2a-24'!$B$5:$N$314,13,FALSE)</f>
        <v>3057.1348194444454</v>
      </c>
      <c r="N260" s="44"/>
      <c r="P260">
        <f t="shared" si="25"/>
        <v>49</v>
      </c>
    </row>
    <row r="261" spans="1:16" ht="18.75" customHeight="1" thickTop="1" x14ac:dyDescent="0.2">
      <c r="B261" s="44"/>
      <c r="C261" s="59" t="s">
        <v>605</v>
      </c>
      <c r="D261" s="60">
        <f>SUM(D212:D260)/COUNTIF(D212:D260,"&gt;0")</f>
        <v>115.55827356854481</v>
      </c>
      <c r="E261" s="60">
        <f t="shared" ref="E261:M261" si="26">SUM(E212:E260)/COUNTIF(E212:E260,"&gt;0")</f>
        <v>126.24236610969672</v>
      </c>
      <c r="F261" s="60">
        <f t="shared" si="26"/>
        <v>498.95569727891171</v>
      </c>
      <c r="G261" s="60">
        <f t="shared" si="26"/>
        <v>556.90467006802737</v>
      </c>
      <c r="H261" s="60">
        <f t="shared" si="26"/>
        <v>913.60868590561279</v>
      </c>
      <c r="I261" s="60">
        <f t="shared" si="26"/>
        <v>676.25498322832948</v>
      </c>
      <c r="J261" s="60">
        <f t="shared" si="26"/>
        <v>1024.7961877380953</v>
      </c>
      <c r="K261" s="60">
        <f t="shared" si="26"/>
        <v>1167.1900965608472</v>
      </c>
      <c r="L261" s="60">
        <f t="shared" si="26"/>
        <v>2555.6172032124855</v>
      </c>
      <c r="M261" s="60">
        <f t="shared" si="26"/>
        <v>2531.5676331031214</v>
      </c>
      <c r="N261" s="44"/>
      <c r="P261" s="19">
        <f>+M261/L261-1</f>
        <v>-9.4104743383058853E-3</v>
      </c>
    </row>
    <row r="262" spans="1:16" x14ac:dyDescent="0.2">
      <c r="B262" s="44"/>
      <c r="C262" s="61" t="s">
        <v>606</v>
      </c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44"/>
    </row>
    <row r="263" spans="1:16" x14ac:dyDescent="0.2">
      <c r="B263" s="44"/>
      <c r="C263" s="59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44"/>
    </row>
    <row r="264" spans="1:16" x14ac:dyDescent="0.2">
      <c r="B264" s="44"/>
      <c r="C264" s="59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44"/>
    </row>
    <row r="265" spans="1:16" ht="15.75" x14ac:dyDescent="0.25">
      <c r="B265" s="44"/>
      <c r="C265" s="45" t="str">
        <f>CONCATENATE("Kostnad fördelad per nyttighet i kr/månad och lägenhet inkl moms i ",A268)</f>
        <v>Kostnad fördelad per nyttighet i kr/månad och lägenhet inkl moms i Värmlands län</v>
      </c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4"/>
    </row>
    <row r="266" spans="1:16" x14ac:dyDescent="0.2">
      <c r="B266" s="44"/>
      <c r="C266" s="44"/>
      <c r="D266" s="46" t="s">
        <v>1</v>
      </c>
      <c r="E266" s="46"/>
      <c r="F266" s="46" t="s">
        <v>2</v>
      </c>
      <c r="G266" s="46"/>
      <c r="H266" s="46" t="s">
        <v>3</v>
      </c>
      <c r="I266" s="46"/>
      <c r="J266" s="46" t="s">
        <v>4</v>
      </c>
      <c r="K266" s="46"/>
      <c r="L266" s="46" t="s">
        <v>601</v>
      </c>
      <c r="M266" s="46"/>
      <c r="N266" s="44"/>
      <c r="O266" s="47" t="s">
        <v>602</v>
      </c>
    </row>
    <row r="267" spans="1:16" ht="13.5" thickBot="1" x14ac:dyDescent="0.25">
      <c r="A267" t="s">
        <v>7</v>
      </c>
      <c r="B267" s="44"/>
      <c r="C267" s="48" t="s">
        <v>8</v>
      </c>
      <c r="D267" s="49">
        <v>2023</v>
      </c>
      <c r="E267" s="49">
        <v>2024</v>
      </c>
      <c r="F267" s="49">
        <v>2023</v>
      </c>
      <c r="G267" s="49">
        <v>2024</v>
      </c>
      <c r="H267" s="49">
        <v>2023</v>
      </c>
      <c r="I267" s="49">
        <v>2024</v>
      </c>
      <c r="J267" s="49">
        <v>2023</v>
      </c>
      <c r="K267" s="49">
        <v>2024</v>
      </c>
      <c r="L267" s="49">
        <v>2023</v>
      </c>
      <c r="M267" s="49">
        <v>2024</v>
      </c>
      <c r="N267" s="44"/>
      <c r="O267" s="47">
        <v>2024</v>
      </c>
      <c r="P267" t="s">
        <v>603</v>
      </c>
    </row>
    <row r="268" spans="1:16" ht="18.75" customHeight="1" x14ac:dyDescent="0.2">
      <c r="A268" s="14" t="s">
        <v>205</v>
      </c>
      <c r="B268" s="62"/>
      <c r="C268" s="51" t="s">
        <v>216</v>
      </c>
      <c r="D268" s="52">
        <f>VLOOKUP($C268,'Bilaga 2a-24'!$B$5:$N$314,2,FALSE)</f>
        <v>130.67807807807813</v>
      </c>
      <c r="E268" s="52">
        <f>VLOOKUP($C268,'Bilaga 2a-24'!$B$5:$N$314,3,FALSE)</f>
        <v>119.95555029975061</v>
      </c>
      <c r="F268" s="52">
        <f>VLOOKUP($C268,'Bilaga 2a-24'!$B$5:$N$314,4,FALSE)</f>
        <v>357.17222222222239</v>
      </c>
      <c r="G268" s="52">
        <f>VLOOKUP($C268,'Bilaga 2a-24'!$B$5:$N$314,5,FALSE)</f>
        <v>436.46666666666687</v>
      </c>
      <c r="H268" s="52">
        <f>VLOOKUP($C268,'Bilaga 2a-24'!$B$5:$N$314,6,FALSE)</f>
        <v>909.70980555555616</v>
      </c>
      <c r="I268" s="52">
        <f>VLOOKUP($C268,'Bilaga 2a-24'!$B$5:$N$314,7,FALSE)</f>
        <v>688.54908159722254</v>
      </c>
      <c r="J268" s="52">
        <f>VLOOKUP($C268,'Bilaga 2a-24'!$B$5:$N$314,8,FALSE)</f>
        <v>897.70733333333374</v>
      </c>
      <c r="K268" s="52">
        <f>VLOOKUP($C268,'Bilaga 2a-24'!$B$5:$N$314,9,FALSE)</f>
        <v>972.16244444444499</v>
      </c>
      <c r="L268" s="52">
        <f>VLOOKUP($C268,'Bilaga 2a-24'!$B$5:$N$314,12,FALSE)</f>
        <v>2295.2674391891906</v>
      </c>
      <c r="M268" s="52">
        <f>VLOOKUP($C268,'Bilaga 2a-24'!$B$5:$N$314,13,FALSE)</f>
        <v>2217.1337430080848</v>
      </c>
      <c r="N268" s="44"/>
      <c r="O268" s="36">
        <f>+M283-M268</f>
        <v>560.47101799858956</v>
      </c>
      <c r="P268">
        <f>RANK(M268,$M$268:$M$283,1)</f>
        <v>1</v>
      </c>
    </row>
    <row r="269" spans="1:16" x14ac:dyDescent="0.2">
      <c r="B269" s="44"/>
      <c r="C269" s="54" t="s">
        <v>211</v>
      </c>
      <c r="D269" s="55">
        <f>VLOOKUP($C269,'Bilaga 2a-24'!$B$5:$N$314,2,FALSE)</f>
        <v>98.56006006006011</v>
      </c>
      <c r="E269" s="55">
        <f>VLOOKUP($C269,'Bilaga 2a-24'!$B$5:$N$314,3,FALSE)</f>
        <v>131.05555555555563</v>
      </c>
      <c r="F269" s="55">
        <f>VLOOKUP($C269,'Bilaga 2a-24'!$B$5:$N$314,4,FALSE)</f>
        <v>464.61111111111131</v>
      </c>
      <c r="G269" s="55">
        <f>VLOOKUP($C269,'Bilaga 2a-24'!$B$5:$N$314,5,FALSE)</f>
        <v>494.64444444444467</v>
      </c>
      <c r="H269" s="55">
        <f>VLOOKUP($C269,'Bilaga 2a-24'!$B$5:$N$314,6,FALSE)</f>
        <v>935.16284722222292</v>
      </c>
      <c r="I269" s="55">
        <f>VLOOKUP($C269,'Bilaga 2a-24'!$B$5:$N$314,7,FALSE)</f>
        <v>641.75659722222258</v>
      </c>
      <c r="J269" s="55">
        <f>VLOOKUP($C269,'Bilaga 2a-24'!$B$5:$N$314,8,FALSE)</f>
        <v>956.27777777777828</v>
      </c>
      <c r="K269" s="55">
        <f>VLOOKUP($C269,'Bilaga 2a-24'!$B$5:$N$314,9,FALSE)</f>
        <v>956.27777777777828</v>
      </c>
      <c r="L269" s="55">
        <f>VLOOKUP($C269,'Bilaga 2a-24'!$B$5:$N$314,12,FALSE)</f>
        <v>2454.6117961711725</v>
      </c>
      <c r="M269" s="55">
        <f>VLOOKUP($C269,'Bilaga 2a-24'!$B$5:$N$314,13,FALSE)</f>
        <v>2223.7343750000009</v>
      </c>
      <c r="N269" s="44"/>
      <c r="P269">
        <f t="shared" ref="P269:P283" si="27">RANK(M269,$M$268:$M$283,1)</f>
        <v>2</v>
      </c>
    </row>
    <row r="270" spans="1:16" x14ac:dyDescent="0.2">
      <c r="B270" s="44"/>
      <c r="C270" s="54" t="s">
        <v>219</v>
      </c>
      <c r="D270" s="55">
        <f>VLOOKUP($C270,'Bilaga 2a-24'!$B$5:$N$314,2,FALSE)</f>
        <v>126.92942942942949</v>
      </c>
      <c r="E270" s="55">
        <f>VLOOKUP($C270,'Bilaga 2a-24'!$B$5:$N$314,3,FALSE)</f>
        <v>119.05555555555561</v>
      </c>
      <c r="F270" s="55">
        <f>VLOOKUP($C270,'Bilaga 2a-24'!$B$5:$N$314,4,FALSE)</f>
        <v>384.3111111111113</v>
      </c>
      <c r="G270" s="55">
        <f>VLOOKUP($C270,'Bilaga 2a-24'!$B$5:$N$314,5,FALSE)</f>
        <v>403.52666666666687</v>
      </c>
      <c r="H270" s="55">
        <f>VLOOKUP($C270,'Bilaga 2a-24'!$B$5:$N$314,6,FALSE)</f>
        <v>935.16284722222292</v>
      </c>
      <c r="I270" s="55">
        <f>VLOOKUP($C270,'Bilaga 2a-24'!$B$5:$N$314,7,FALSE)</f>
        <v>641.75659722222258</v>
      </c>
      <c r="J270" s="55">
        <f>VLOOKUP($C270,'Bilaga 2a-24'!$B$5:$N$314,8,FALSE)</f>
        <v>1022.1280000000006</v>
      </c>
      <c r="K270" s="55">
        <f>VLOOKUP($C270,'Bilaga 2a-24'!$B$5:$N$314,9,FALSE)</f>
        <v>1137.5527222222229</v>
      </c>
      <c r="L270" s="55">
        <f>VLOOKUP($C270,'Bilaga 2a-24'!$B$5:$N$314,12,FALSE)</f>
        <v>2468.5313877627641</v>
      </c>
      <c r="M270" s="55">
        <f>VLOOKUP($C270,'Bilaga 2a-24'!$B$5:$N$314,13,FALSE)</f>
        <v>2301.8915416666682</v>
      </c>
      <c r="N270" s="44"/>
      <c r="P270">
        <f t="shared" si="27"/>
        <v>3</v>
      </c>
    </row>
    <row r="271" spans="1:16" x14ac:dyDescent="0.2">
      <c r="B271" s="44"/>
      <c r="C271" s="54" t="s">
        <v>220</v>
      </c>
      <c r="D271" s="55">
        <f>VLOOKUP($C271,'Bilaga 2a-24'!$B$5:$N$314,2,FALSE)</f>
        <v>112.58723723723729</v>
      </c>
      <c r="E271" s="55">
        <f>VLOOKUP($C271,'Bilaga 2a-24'!$B$5:$N$314,3,FALSE)</f>
        <v>127.05556021796339</v>
      </c>
      <c r="F271" s="55">
        <f>VLOOKUP($C271,'Bilaga 2a-24'!$B$5:$N$314,4,FALSE)</f>
        <v>422.71111111111128</v>
      </c>
      <c r="G271" s="55">
        <f>VLOOKUP($C271,'Bilaga 2a-24'!$B$5:$N$314,5,FALSE)</f>
        <v>539.8666666666669</v>
      </c>
      <c r="H271" s="55">
        <f>VLOOKUP($C271,'Bilaga 2a-24'!$B$5:$N$314,6,FALSE)</f>
        <v>911.65937500000064</v>
      </c>
      <c r="I271" s="55">
        <f>VLOOKUP($C271,'Bilaga 2a-24'!$B$5:$N$314,7,FALSE)</f>
        <v>673.48923611111138</v>
      </c>
      <c r="J271" s="55">
        <f>VLOOKUP($C271,'Bilaga 2a-24'!$B$5:$N$314,8,FALSE)</f>
        <v>973.44911111111162</v>
      </c>
      <c r="K271" s="55">
        <f>VLOOKUP($C271,'Bilaga 2a-24'!$B$5:$N$314,9,FALSE)</f>
        <v>1026.8243333333339</v>
      </c>
      <c r="L271" s="55">
        <f>VLOOKUP($C271,'Bilaga 2a-24'!$B$5:$N$314,12,FALSE)</f>
        <v>2420.4068344594612</v>
      </c>
      <c r="M271" s="55">
        <f>VLOOKUP($C271,'Bilaga 2a-24'!$B$5:$N$314,13,FALSE)</f>
        <v>2367.2357963290756</v>
      </c>
      <c r="N271" s="44"/>
      <c r="P271">
        <f t="shared" si="27"/>
        <v>4</v>
      </c>
    </row>
    <row r="272" spans="1:16" x14ac:dyDescent="0.2">
      <c r="B272" s="44"/>
      <c r="C272" s="54" t="s">
        <v>206</v>
      </c>
      <c r="D272" s="55">
        <f>VLOOKUP($C272,'Bilaga 2a-24'!$B$5:$N$314,2,FALSE)</f>
        <v>80.548611111111157</v>
      </c>
      <c r="E272" s="55">
        <f>VLOOKUP($C272,'Bilaga 2a-24'!$B$5:$N$314,3,FALSE)</f>
        <v>104.4999970330134</v>
      </c>
      <c r="F272" s="55">
        <f>VLOOKUP($C272,'Bilaga 2a-24'!$B$5:$N$314,4,FALSE)</f>
        <v>585.73888888888916</v>
      </c>
      <c r="G272" s="55">
        <f>VLOOKUP($C272,'Bilaga 2a-24'!$B$5:$N$314,5,FALSE)</f>
        <v>653.09444444444478</v>
      </c>
      <c r="H272" s="55">
        <f>VLOOKUP($C272,'Bilaga 2a-24'!$B$5:$N$314,6,FALSE)</f>
        <v>935.16284722222292</v>
      </c>
      <c r="I272" s="55">
        <f>VLOOKUP($C272,'Bilaga 2a-24'!$B$5:$N$314,7,FALSE)</f>
        <v>641.75659722222258</v>
      </c>
      <c r="J272" s="55">
        <f>VLOOKUP($C272,'Bilaga 2a-24'!$B$5:$N$314,8,FALSE)</f>
        <v>961.60105555555594</v>
      </c>
      <c r="K272" s="55">
        <f>VLOOKUP($C272,'Bilaga 2a-24'!$B$5:$N$314,9,FALSE)</f>
        <v>999.8257777777784</v>
      </c>
      <c r="L272" s="55">
        <f>VLOOKUP($C272,'Bilaga 2a-24'!$B$5:$N$314,12,FALSE)</f>
        <v>2563.0514027777795</v>
      </c>
      <c r="M272" s="55">
        <f>VLOOKUP($C272,'Bilaga 2a-24'!$B$5:$N$314,13,FALSE)</f>
        <v>2399.1768164774594</v>
      </c>
      <c r="N272" s="44"/>
      <c r="P272">
        <f t="shared" si="27"/>
        <v>5</v>
      </c>
    </row>
    <row r="273" spans="2:16" x14ac:dyDescent="0.2">
      <c r="B273" s="44"/>
      <c r="C273" s="54" t="s">
        <v>207</v>
      </c>
      <c r="D273" s="55">
        <f>VLOOKUP($C273,'Bilaga 2a-24'!$B$5:$N$314,2,FALSE)</f>
        <v>100.49099099099105</v>
      </c>
      <c r="E273" s="55">
        <f>VLOOKUP($C273,'Bilaga 2a-24'!$B$5:$N$314,3,FALSE)</f>
        <v>119.91666158040395</v>
      </c>
      <c r="F273" s="55">
        <f>VLOOKUP($C273,'Bilaga 2a-24'!$B$5:$N$314,4,FALSE)</f>
        <v>547.1500000000002</v>
      </c>
      <c r="G273" s="55">
        <f>VLOOKUP($C273,'Bilaga 2a-24'!$B$5:$N$314,5,FALSE)</f>
        <v>582.74444444444475</v>
      </c>
      <c r="H273" s="55">
        <f>VLOOKUP($C273,'Bilaga 2a-24'!$B$5:$N$314,6,FALSE)</f>
        <v>935.16284722222292</v>
      </c>
      <c r="I273" s="55">
        <f>VLOOKUP($C273,'Bilaga 2a-24'!$B$5:$N$314,7,FALSE)</f>
        <v>641.75659722222258</v>
      </c>
      <c r="J273" s="55">
        <f>VLOOKUP($C273,'Bilaga 2a-24'!$B$5:$N$314,8,FALSE)</f>
        <v>1229.4636111111117</v>
      </c>
      <c r="K273" s="55">
        <f>VLOOKUP($C273,'Bilaga 2a-24'!$B$5:$N$314,9,FALSE)</f>
        <v>1229.4636111111117</v>
      </c>
      <c r="L273" s="55">
        <f>VLOOKUP($C273,'Bilaga 2a-24'!$B$5:$N$314,12,FALSE)</f>
        <v>2812.2674493243262</v>
      </c>
      <c r="M273" s="55">
        <f>VLOOKUP($C273,'Bilaga 2a-24'!$B$5:$N$314,13,FALSE)</f>
        <v>2573.8813143581833</v>
      </c>
      <c r="N273" s="44"/>
      <c r="P273">
        <f t="shared" si="27"/>
        <v>6</v>
      </c>
    </row>
    <row r="274" spans="2:16" x14ac:dyDescent="0.2">
      <c r="B274" s="44"/>
      <c r="C274" s="54" t="s">
        <v>217</v>
      </c>
      <c r="D274" s="55">
        <f>VLOOKUP($C274,'Bilaga 2a-24'!$B$5:$N$314,2,FALSE)</f>
        <v>123.30250000000007</v>
      </c>
      <c r="E274" s="55">
        <f>VLOOKUP($C274,'Bilaga 2a-24'!$B$5:$N$314,3,FALSE)</f>
        <v>134.89999771118173</v>
      </c>
      <c r="F274" s="55">
        <f>VLOOKUP($C274,'Bilaga 2a-24'!$B$5:$N$314,4,FALSE)</f>
        <v>364.03888888888906</v>
      </c>
      <c r="G274" s="55">
        <f>VLOOKUP($C274,'Bilaga 2a-24'!$B$5:$N$314,5,FALSE)</f>
        <v>405.50000000000017</v>
      </c>
      <c r="H274" s="55">
        <f>VLOOKUP($C274,'Bilaga 2a-24'!$B$5:$N$314,6,FALSE)</f>
        <v>950.60201388888947</v>
      </c>
      <c r="I274" s="55">
        <f>VLOOKUP($C274,'Bilaga 2a-24'!$B$5:$N$314,7,FALSE)</f>
        <v>720.67914930555582</v>
      </c>
      <c r="J274" s="55">
        <f>VLOOKUP($C274,'Bilaga 2a-24'!$B$5:$N$314,8,FALSE)</f>
        <v>1124.1070555555564</v>
      </c>
      <c r="K274" s="55">
        <f>VLOOKUP($C274,'Bilaga 2a-24'!$B$5:$N$314,9,FALSE)</f>
        <v>1360.2961666666674</v>
      </c>
      <c r="L274" s="55">
        <f>VLOOKUP($C274,'Bilaga 2a-24'!$B$5:$N$314,12,FALSE)</f>
        <v>2562.050458333335</v>
      </c>
      <c r="M274" s="55">
        <f>VLOOKUP($C274,'Bilaga 2a-24'!$B$5:$N$314,13,FALSE)</f>
        <v>2621.3753136834052</v>
      </c>
      <c r="N274" s="44"/>
      <c r="P274">
        <f t="shared" si="27"/>
        <v>7</v>
      </c>
    </row>
    <row r="275" spans="2:16" x14ac:dyDescent="0.2">
      <c r="B275" s="44"/>
      <c r="C275" s="54" t="s">
        <v>210</v>
      </c>
      <c r="D275" s="55">
        <f>VLOOKUP($C275,'Bilaga 2a-24'!$B$5:$N$314,2,FALSE)</f>
        <v>123.34459459459464</v>
      </c>
      <c r="E275" s="55">
        <f>VLOOKUP($C275,'Bilaga 2a-24'!$B$5:$N$314,3,FALSE)</f>
        <v>118.75000000000006</v>
      </c>
      <c r="F275" s="55">
        <f>VLOOKUP($C275,'Bilaga 2a-24'!$B$5:$N$314,4,FALSE)</f>
        <v>686.38333333333367</v>
      </c>
      <c r="G275" s="55">
        <f>VLOOKUP($C275,'Bilaga 2a-24'!$B$5:$N$314,5,FALSE)</f>
        <v>768.61111111111143</v>
      </c>
      <c r="H275" s="55">
        <f>VLOOKUP($C275,'Bilaga 2a-24'!$B$5:$N$314,6,FALSE)</f>
        <v>935.16284722222292</v>
      </c>
      <c r="I275" s="55">
        <f>VLOOKUP($C275,'Bilaga 2a-24'!$B$5:$N$314,7,FALSE)</f>
        <v>641.75659722222258</v>
      </c>
      <c r="J275" s="55">
        <f>VLOOKUP($C275,'Bilaga 2a-24'!$B$5:$N$314,8,FALSE)</f>
        <v>1045.9098888888893</v>
      </c>
      <c r="K275" s="55">
        <f>VLOOKUP($C275,'Bilaga 2a-24'!$B$5:$N$314,9,FALSE)</f>
        <v>1110.4576666666674</v>
      </c>
      <c r="L275" s="55">
        <f>VLOOKUP($C275,'Bilaga 2a-24'!$B$5:$N$314,12,FALSE)</f>
        <v>2790.8006640390408</v>
      </c>
      <c r="M275" s="55">
        <f>VLOOKUP($C275,'Bilaga 2a-24'!$B$5:$N$314,13,FALSE)</f>
        <v>2639.5753750000017</v>
      </c>
      <c r="N275" s="44"/>
      <c r="P275">
        <f t="shared" si="27"/>
        <v>8</v>
      </c>
    </row>
    <row r="276" spans="2:16" x14ac:dyDescent="0.2">
      <c r="B276" s="44"/>
      <c r="C276" s="54" t="s">
        <v>218</v>
      </c>
      <c r="D276" s="55">
        <f>VLOOKUP($C276,'Bilaga 2a-24'!$B$5:$N$314,2,FALSE)</f>
        <v>97.127946127946188</v>
      </c>
      <c r="E276" s="55">
        <f>VLOOKUP($C276,'Bilaga 2a-24'!$B$5:$N$314,3,FALSE)</f>
        <v>107.19999737209729</v>
      </c>
      <c r="F276" s="55">
        <f>VLOOKUP($C276,'Bilaga 2a-24'!$B$5:$N$314,4,FALSE)</f>
        <v>572.1166666666669</v>
      </c>
      <c r="G276" s="55">
        <f>VLOOKUP($C276,'Bilaga 2a-24'!$B$5:$N$314,5,FALSE)</f>
        <v>572.1166666666669</v>
      </c>
      <c r="H276" s="55">
        <f>VLOOKUP($C276,'Bilaga 2a-24'!$B$5:$N$314,6,FALSE)</f>
        <v>921.53784722222281</v>
      </c>
      <c r="I276" s="55">
        <f>VLOOKUP($C276,'Bilaga 2a-24'!$B$5:$N$314,7,FALSE)</f>
        <v>688.06909722222247</v>
      </c>
      <c r="J276" s="55">
        <f>VLOOKUP($C276,'Bilaga 2a-24'!$B$5:$N$314,8,FALSE)</f>
        <v>1089.2500000000005</v>
      </c>
      <c r="K276" s="55">
        <f>VLOOKUP($C276,'Bilaga 2a-24'!$B$5:$N$314,9,FALSE)</f>
        <v>1276.8888888888894</v>
      </c>
      <c r="L276" s="55">
        <f>VLOOKUP($C276,'Bilaga 2a-24'!$B$5:$N$314,12,FALSE)</f>
        <v>2680.0324600168365</v>
      </c>
      <c r="M276" s="55">
        <f>VLOOKUP($C276,'Bilaga 2a-24'!$B$5:$N$314,13,FALSE)</f>
        <v>2644.2746501498764</v>
      </c>
      <c r="N276" s="44"/>
      <c r="P276">
        <f t="shared" si="27"/>
        <v>9</v>
      </c>
    </row>
    <row r="277" spans="2:16" x14ac:dyDescent="0.2">
      <c r="B277" s="44"/>
      <c r="C277" s="54" t="s">
        <v>215</v>
      </c>
      <c r="D277" s="55">
        <f>VLOOKUP($C277,'Bilaga 2a-24'!$B$5:$N$314,2,FALSE)</f>
        <v>119.12312312312316</v>
      </c>
      <c r="E277" s="55">
        <f>VLOOKUP($C277,'Bilaga 2a-24'!$B$5:$N$314,3,FALSE)</f>
        <v>125.38888719346784</v>
      </c>
      <c r="F277" s="55">
        <f>VLOOKUP($C277,'Bilaga 2a-24'!$B$5:$N$314,4,FALSE)</f>
        <v>526.27222222222247</v>
      </c>
      <c r="G277" s="55">
        <f>VLOOKUP($C277,'Bilaga 2a-24'!$B$5:$N$314,5,FALSE)</f>
        <v>547.36111111111143</v>
      </c>
      <c r="H277" s="55">
        <f>VLOOKUP($C277,'Bilaga 2a-24'!$B$5:$N$314,6,FALSE)</f>
        <v>935.16284722222292</v>
      </c>
      <c r="I277" s="55">
        <f>VLOOKUP($C277,'Bilaga 2a-24'!$B$5:$N$314,7,FALSE)</f>
        <v>641.75659722222258</v>
      </c>
      <c r="J277" s="55">
        <f>VLOOKUP($C277,'Bilaga 2a-24'!$B$5:$N$314,8,FALSE)</f>
        <v>1188.9550555555559</v>
      </c>
      <c r="K277" s="55">
        <f>VLOOKUP($C277,'Bilaga 2a-24'!$B$5:$N$314,9,FALSE)</f>
        <v>1349.037833333334</v>
      </c>
      <c r="L277" s="55">
        <f>VLOOKUP($C277,'Bilaga 2a-24'!$B$5:$N$314,12,FALSE)</f>
        <v>2769.5132481231244</v>
      </c>
      <c r="M277" s="55">
        <f>VLOOKUP($C277,'Bilaga 2a-24'!$B$5:$N$314,13,FALSE)</f>
        <v>2663.5444288601361</v>
      </c>
      <c r="N277" s="44"/>
      <c r="P277">
        <f t="shared" si="27"/>
        <v>10</v>
      </c>
    </row>
    <row r="278" spans="2:16" x14ac:dyDescent="0.2">
      <c r="B278" s="44"/>
      <c r="C278" s="54" t="s">
        <v>213</v>
      </c>
      <c r="D278" s="55">
        <f>VLOOKUP($C278,'Bilaga 2a-24'!$B$5:$N$314,2,FALSE)</f>
        <v>70.102102102102137</v>
      </c>
      <c r="E278" s="55">
        <f>VLOOKUP($C278,'Bilaga 2a-24'!$B$5:$N$314,3,FALSE)</f>
        <v>83.905553817748924</v>
      </c>
      <c r="F278" s="55">
        <f>VLOOKUP($C278,'Bilaga 2a-24'!$B$5:$N$314,4,FALSE)</f>
        <v>538.30555555555577</v>
      </c>
      <c r="G278" s="55">
        <f>VLOOKUP($C278,'Bilaga 2a-24'!$B$5:$N$314,5,FALSE)</f>
        <v>584.27777777777806</v>
      </c>
      <c r="H278" s="55">
        <f>VLOOKUP($C278,'Bilaga 2a-24'!$B$5:$N$314,6,FALSE)</f>
        <v>935.16284722222292</v>
      </c>
      <c r="I278" s="55">
        <f>VLOOKUP($C278,'Bilaga 2a-24'!$B$5:$N$314,7,FALSE)</f>
        <v>641.75659722222258</v>
      </c>
      <c r="J278" s="55">
        <f>VLOOKUP($C278,'Bilaga 2a-24'!$B$5:$N$314,8,FALSE)</f>
        <v>1157.1636666666673</v>
      </c>
      <c r="K278" s="55">
        <f>VLOOKUP($C278,'Bilaga 2a-24'!$B$5:$N$314,9,FALSE)</f>
        <v>1376.8941666666676</v>
      </c>
      <c r="L278" s="55">
        <f>VLOOKUP($C278,'Bilaga 2a-24'!$B$5:$N$314,12,FALSE)</f>
        <v>2700.7341715465482</v>
      </c>
      <c r="M278" s="55">
        <f>VLOOKUP($C278,'Bilaga 2a-24'!$B$5:$N$314,13,FALSE)</f>
        <v>2686.834095484417</v>
      </c>
      <c r="N278" s="44"/>
      <c r="P278">
        <f t="shared" si="27"/>
        <v>11</v>
      </c>
    </row>
    <row r="279" spans="2:16" x14ac:dyDescent="0.2">
      <c r="B279" s="44"/>
      <c r="C279" s="54" t="s">
        <v>212</v>
      </c>
      <c r="D279" s="55">
        <f>VLOOKUP($C279,'Bilaga 2a-24'!$B$5:$N$314,2,FALSE)</f>
        <v>111.12987987987994</v>
      </c>
      <c r="E279" s="55">
        <f>VLOOKUP($C279,'Bilaga 2a-24'!$B$5:$N$314,3,FALSE)</f>
        <v>134.72222222222229</v>
      </c>
      <c r="F279" s="55">
        <f>VLOOKUP($C279,'Bilaga 2a-24'!$B$5:$N$314,4,FALSE)</f>
        <v>598.59444444444478</v>
      </c>
      <c r="G279" s="55">
        <f>VLOOKUP($C279,'Bilaga 2a-24'!$B$5:$N$314,5,FALSE)</f>
        <v>640.18888888888921</v>
      </c>
      <c r="H279" s="55">
        <f>VLOOKUP($C279,'Bilaga 2a-24'!$B$5:$N$314,6,FALSE)</f>
        <v>935.16284722222292</v>
      </c>
      <c r="I279" s="55">
        <f>VLOOKUP($C279,'Bilaga 2a-24'!$B$5:$N$314,7,FALSE)</f>
        <v>641.75659722222258</v>
      </c>
      <c r="J279" s="55">
        <f>VLOOKUP($C279,'Bilaga 2a-24'!$B$5:$N$314,8,FALSE)</f>
        <v>1136.5460216572512</v>
      </c>
      <c r="K279" s="55">
        <f>VLOOKUP($C279,'Bilaga 2a-24'!$B$5:$N$314,9,FALSE)</f>
        <v>1297.3793549905845</v>
      </c>
      <c r="L279" s="55">
        <f>VLOOKUP($C279,'Bilaga 2a-24'!$B$5:$N$314,12,FALSE)</f>
        <v>2781.433193203799</v>
      </c>
      <c r="M279" s="55">
        <f>VLOOKUP($C279,'Bilaga 2a-24'!$B$5:$N$314,13,FALSE)</f>
        <v>2714.0470633239188</v>
      </c>
      <c r="N279" s="44"/>
      <c r="P279">
        <f t="shared" si="27"/>
        <v>12</v>
      </c>
    </row>
    <row r="280" spans="2:16" x14ac:dyDescent="0.2">
      <c r="B280" s="44"/>
      <c r="C280" s="54" t="s">
        <v>209</v>
      </c>
      <c r="D280" s="55">
        <f>VLOOKUP($C280,'Bilaga 2a-24'!$B$5:$N$314,2,FALSE)</f>
        <v>66.552242898238092</v>
      </c>
      <c r="E280" s="55">
        <f>VLOOKUP($C280,'Bilaga 2a-24'!$B$5:$N$314,3,FALSE)</f>
        <v>79.069444444444485</v>
      </c>
      <c r="F280" s="55">
        <f>VLOOKUP($C280,'Bilaga 2a-24'!$B$5:$N$314,4,FALSE)</f>
        <v>519.87777777777808</v>
      </c>
      <c r="G280" s="55">
        <f>VLOOKUP($C280,'Bilaga 2a-24'!$B$5:$N$314,5,FALSE)</f>
        <v>604.15555555555591</v>
      </c>
      <c r="H280" s="55">
        <f>VLOOKUP($C280,'Bilaga 2a-24'!$B$5:$N$314,6,FALSE)</f>
        <v>935.16284722222292</v>
      </c>
      <c r="I280" s="55">
        <f>VLOOKUP($C280,'Bilaga 2a-24'!$B$5:$N$314,7,FALSE)</f>
        <v>641.75659722222258</v>
      </c>
      <c r="J280" s="55">
        <f>VLOOKUP($C280,'Bilaga 2a-24'!$B$5:$N$314,8,FALSE)</f>
        <v>1149.0271464646469</v>
      </c>
      <c r="K280" s="55">
        <f>VLOOKUP($C280,'Bilaga 2a-24'!$B$5:$N$314,9,FALSE)</f>
        <v>1396.9785353535362</v>
      </c>
      <c r="L280" s="55">
        <f>VLOOKUP($C280,'Bilaga 2a-24'!$B$5:$N$314,12,FALSE)</f>
        <v>2670.6200143628862</v>
      </c>
      <c r="M280" s="55">
        <f>VLOOKUP($C280,'Bilaga 2a-24'!$B$5:$N$314,13,FALSE)</f>
        <v>2721.960132575759</v>
      </c>
      <c r="N280" s="44"/>
      <c r="P280">
        <f t="shared" si="27"/>
        <v>13</v>
      </c>
    </row>
    <row r="281" spans="2:16" x14ac:dyDescent="0.2">
      <c r="B281" s="44"/>
      <c r="C281" s="54" t="s">
        <v>214</v>
      </c>
      <c r="D281" s="55">
        <f>VLOOKUP($C281,'Bilaga 2a-24'!$B$5:$N$314,2,FALSE)</f>
        <v>130.50555555555562</v>
      </c>
      <c r="E281" s="55">
        <f>VLOOKUP($C281,'Bilaga 2a-24'!$B$5:$N$314,3,FALSE)</f>
        <v>117.29722222222227</v>
      </c>
      <c r="F281" s="55">
        <f>VLOOKUP($C281,'Bilaga 2a-24'!$B$5:$N$314,4,FALSE)</f>
        <v>612.20000000000027</v>
      </c>
      <c r="G281" s="55">
        <f>VLOOKUP($C281,'Bilaga 2a-24'!$B$5:$N$314,5,FALSE)</f>
        <v>642.80555555555588</v>
      </c>
      <c r="H281" s="55">
        <f>VLOOKUP($C281,'Bilaga 2a-24'!$B$5:$N$314,6,FALSE)</f>
        <v>929.64895833333401</v>
      </c>
      <c r="I281" s="55">
        <f>VLOOKUP($C281,'Bilaga 2a-24'!$B$5:$N$314,7,FALSE)</f>
        <v>716.29131944444487</v>
      </c>
      <c r="J281" s="55">
        <f>VLOOKUP($C281,'Bilaga 2a-24'!$B$5:$N$314,8,FALSE)</f>
        <v>1092.8625000000004</v>
      </c>
      <c r="K281" s="55">
        <f>VLOOKUP($C281,'Bilaga 2a-24'!$B$5:$N$314,9,FALSE)</f>
        <v>1260.1291666666673</v>
      </c>
      <c r="L281" s="55">
        <f>VLOOKUP($C281,'Bilaga 2a-24'!$B$5:$N$314,12,FALSE)</f>
        <v>2765.2170138888905</v>
      </c>
      <c r="M281" s="55">
        <f>VLOOKUP($C281,'Bilaga 2a-24'!$B$5:$N$314,13,FALSE)</f>
        <v>2736.5232638888901</v>
      </c>
      <c r="N281" s="44"/>
      <c r="P281">
        <f t="shared" si="27"/>
        <v>14</v>
      </c>
    </row>
    <row r="282" spans="2:16" x14ac:dyDescent="0.2">
      <c r="B282" s="44"/>
      <c r="C282" s="54" t="s">
        <v>208</v>
      </c>
      <c r="D282" s="55">
        <f>VLOOKUP($C282,'Bilaga 2a-24'!$B$5:$N$314,2,FALSE)</f>
        <v>89.222222222222271</v>
      </c>
      <c r="E282" s="55">
        <f>VLOOKUP($C282,'Bilaga 2a-24'!$B$5:$N$314,3,FALSE)</f>
        <v>81.33333524068226</v>
      </c>
      <c r="F282" s="55">
        <f>VLOOKUP($C282,'Bilaga 2a-24'!$B$5:$N$314,4,FALSE)</f>
        <v>639.84444444444478</v>
      </c>
      <c r="G282" s="55">
        <f>VLOOKUP($C282,'Bilaga 2a-24'!$B$5:$N$314,5,FALSE)</f>
        <v>691.03333333333364</v>
      </c>
      <c r="H282" s="55">
        <f>VLOOKUP($C282,'Bilaga 2a-24'!$B$5:$N$314,6,FALSE)</f>
        <v>902.16284722222281</v>
      </c>
      <c r="I282" s="55">
        <f>VLOOKUP($C282,'Bilaga 2a-24'!$B$5:$N$314,7,FALSE)</f>
        <v>608.75659722222247</v>
      </c>
      <c r="J282" s="55">
        <f>VLOOKUP($C282,'Bilaga 2a-24'!$B$5:$N$314,8,FALSE)</f>
        <v>1157.0350000000005</v>
      </c>
      <c r="K282" s="55">
        <f>VLOOKUP($C282,'Bilaga 2a-24'!$B$5:$N$314,9,FALSE)</f>
        <v>1376.9370555555563</v>
      </c>
      <c r="L282" s="55">
        <f>VLOOKUP($C282,'Bilaga 2a-24'!$B$5:$N$314,12,FALSE)</f>
        <v>2788.2645138888906</v>
      </c>
      <c r="M282" s="55">
        <f>VLOOKUP($C282,'Bilaga 2a-24'!$B$5:$N$314,13,FALSE)</f>
        <v>2758.0603213517952</v>
      </c>
      <c r="N282" s="44"/>
      <c r="P282">
        <f t="shared" si="27"/>
        <v>15</v>
      </c>
    </row>
    <row r="283" spans="2:16" ht="13.5" thickBot="1" x14ac:dyDescent="0.25">
      <c r="B283" s="44"/>
      <c r="C283" s="57" t="s">
        <v>221</v>
      </c>
      <c r="D283" s="58">
        <f>VLOOKUP($C283,'Bilaga 2a-24'!$B$5:$N$314,2,FALSE)</f>
        <v>145.21996996997004</v>
      </c>
      <c r="E283" s="58">
        <f>VLOOKUP($C283,'Bilaga 2a-24'!$B$5:$N$314,3,FALSE)</f>
        <v>132.60555267334007</v>
      </c>
      <c r="F283" s="58">
        <f>VLOOKUP($C283,'Bilaga 2a-24'!$B$5:$N$314,4,FALSE)</f>
        <v>369.08333333333354</v>
      </c>
      <c r="G283" s="58">
        <f>VLOOKUP($C283,'Bilaga 2a-24'!$B$5:$N$314,5,FALSE)</f>
        <v>424.44444444444474</v>
      </c>
      <c r="H283" s="58">
        <f>VLOOKUP($C283,'Bilaga 2a-24'!$B$5:$N$314,6,FALSE)</f>
        <v>929.64895833333401</v>
      </c>
      <c r="I283" s="58">
        <f>VLOOKUP($C283,'Bilaga 2a-24'!$B$5:$N$314,7,FALSE)</f>
        <v>716.29131944444487</v>
      </c>
      <c r="J283" s="58">
        <f>VLOOKUP($C283,'Bilaga 2a-24'!$B$5:$N$314,8,FALSE)</f>
        <v>1157.0350000000005</v>
      </c>
      <c r="K283" s="58">
        <f>VLOOKUP($C283,'Bilaga 2a-24'!$B$5:$N$314,9,FALSE)</f>
        <v>1504.263444444445</v>
      </c>
      <c r="L283" s="58">
        <f>VLOOKUP($C283,'Bilaga 2a-24'!$B$5:$N$314,12,FALSE)</f>
        <v>2600.9872616366383</v>
      </c>
      <c r="M283" s="58">
        <f>VLOOKUP($C283,'Bilaga 2a-24'!$B$5:$N$314,13,FALSE)</f>
        <v>2777.6047610066744</v>
      </c>
      <c r="N283" s="44"/>
      <c r="P283">
        <f t="shared" si="27"/>
        <v>16</v>
      </c>
    </row>
    <row r="284" spans="2:16" ht="18.75" customHeight="1" thickTop="1" x14ac:dyDescent="0.2">
      <c r="B284" s="44"/>
      <c r="C284" s="59" t="s">
        <v>605</v>
      </c>
      <c r="D284" s="60">
        <f>SUM(D268:D283)/COUNTIF(D268:D283,"&gt;0")</f>
        <v>107.8390339612837</v>
      </c>
      <c r="E284" s="60">
        <f t="shared" ref="E284:M284" si="28">SUM(E268:E283)/COUNTIF(E268:E283,"&gt;0")</f>
        <v>114.7944433212281</v>
      </c>
      <c r="F284" s="60">
        <f t="shared" si="28"/>
        <v>511.77569444444475</v>
      </c>
      <c r="G284" s="60">
        <f t="shared" si="28"/>
        <v>561.9273611111114</v>
      </c>
      <c r="H284" s="60">
        <f t="shared" si="28"/>
        <v>929.46471440972311</v>
      </c>
      <c r="I284" s="60">
        <f t="shared" si="28"/>
        <v>661.74594845920171</v>
      </c>
      <c r="J284" s="60">
        <f t="shared" si="28"/>
        <v>1083.6573889798412</v>
      </c>
      <c r="K284" s="60">
        <f t="shared" si="28"/>
        <v>1226.9605591187301</v>
      </c>
      <c r="L284" s="60">
        <f t="shared" si="28"/>
        <v>2632.7368317952928</v>
      </c>
      <c r="M284" s="60">
        <f t="shared" si="28"/>
        <v>2565.4283120102718</v>
      </c>
      <c r="N284" s="44"/>
      <c r="P284" s="19">
        <f>+M284/L284-1</f>
        <v>-2.5565988583493349E-2</v>
      </c>
    </row>
    <row r="285" spans="2:16" x14ac:dyDescent="0.2">
      <c r="B285" s="44"/>
      <c r="C285" s="59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44"/>
    </row>
    <row r="286" spans="2:16" x14ac:dyDescent="0.2">
      <c r="B286" s="44"/>
      <c r="C286" s="59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44"/>
    </row>
    <row r="287" spans="2:16" ht="15.75" x14ac:dyDescent="0.25">
      <c r="B287" s="44"/>
      <c r="C287" s="45" t="str">
        <f>CONCATENATE("Kostnad fördelad per nyttighet i kr/månad och lägenhet inkl moms i ",A290)</f>
        <v>Kostnad fördelad per nyttighet i kr/månad och lägenhet inkl moms i Örebro län</v>
      </c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4"/>
    </row>
    <row r="288" spans="2:16" x14ac:dyDescent="0.2">
      <c r="B288" s="44"/>
      <c r="C288" s="44"/>
      <c r="D288" s="46" t="s">
        <v>1</v>
      </c>
      <c r="E288" s="46"/>
      <c r="F288" s="46" t="s">
        <v>2</v>
      </c>
      <c r="G288" s="46"/>
      <c r="H288" s="46" t="s">
        <v>3</v>
      </c>
      <c r="I288" s="46"/>
      <c r="J288" s="46" t="s">
        <v>4</v>
      </c>
      <c r="K288" s="46"/>
      <c r="L288" s="46" t="s">
        <v>601</v>
      </c>
      <c r="M288" s="46"/>
      <c r="N288" s="44"/>
      <c r="O288" s="47" t="s">
        <v>602</v>
      </c>
    </row>
    <row r="289" spans="1:16" ht="13.5" thickBot="1" x14ac:dyDescent="0.25">
      <c r="A289" t="s">
        <v>7</v>
      </c>
      <c r="B289" s="44"/>
      <c r="C289" s="48" t="s">
        <v>8</v>
      </c>
      <c r="D289" s="49">
        <v>2023</v>
      </c>
      <c r="E289" s="49">
        <v>2024</v>
      </c>
      <c r="F289" s="49">
        <v>2023</v>
      </c>
      <c r="G289" s="49">
        <v>2024</v>
      </c>
      <c r="H289" s="49">
        <v>2023</v>
      </c>
      <c r="I289" s="49">
        <v>2024</v>
      </c>
      <c r="J289" s="49">
        <v>2023</v>
      </c>
      <c r="K289" s="49">
        <v>2024</v>
      </c>
      <c r="L289" s="49">
        <v>2023</v>
      </c>
      <c r="M289" s="49">
        <v>2024</v>
      </c>
      <c r="N289" s="44"/>
      <c r="O289" s="47">
        <v>2024</v>
      </c>
      <c r="P289" t="s">
        <v>603</v>
      </c>
    </row>
    <row r="290" spans="1:16" ht="18.75" customHeight="1" x14ac:dyDescent="0.2">
      <c r="A290" s="14" t="s">
        <v>222</v>
      </c>
      <c r="B290" s="62"/>
      <c r="C290" s="51" t="s">
        <v>229</v>
      </c>
      <c r="D290" s="52">
        <f>VLOOKUP($C290,'Bilaga 2a-24'!$B$5:$N$314,2,FALSE)</f>
        <v>89.503153153153207</v>
      </c>
      <c r="E290" s="52">
        <f>VLOOKUP($C290,'Bilaga 2a-24'!$B$5:$N$314,3,FALSE)</f>
        <v>102.12777455647785</v>
      </c>
      <c r="F290" s="52">
        <f>VLOOKUP($C290,'Bilaga 2a-24'!$B$5:$N$314,4,FALSE)</f>
        <v>321.86666666666684</v>
      </c>
      <c r="G290" s="52">
        <f>VLOOKUP($C290,'Bilaga 2a-24'!$B$5:$N$314,5,FALSE)</f>
        <v>321.86666666666684</v>
      </c>
      <c r="H290" s="52">
        <f>VLOOKUP($C290,'Bilaga 2a-24'!$B$5:$N$314,6,FALSE)</f>
        <v>1018.3503472222229</v>
      </c>
      <c r="I290" s="52">
        <f>VLOOKUP($C290,'Bilaga 2a-24'!$B$5:$N$314,7,FALSE)</f>
        <v>805.99409722222254</v>
      </c>
      <c r="J290" s="52">
        <f>VLOOKUP($C290,'Bilaga 2a-24'!$B$5:$N$314,8,FALSE)</f>
        <v>1114.2104444444451</v>
      </c>
      <c r="K290" s="52">
        <f>VLOOKUP($C290,'Bilaga 2a-24'!$B$5:$N$314,9,FALSE)</f>
        <v>1147.4815000000006</v>
      </c>
      <c r="L290" s="52">
        <f>VLOOKUP($C290,'Bilaga 2a-24'!$B$5:$N$314,12,FALSE)</f>
        <v>2543.930611486488</v>
      </c>
      <c r="M290" s="52">
        <f>VLOOKUP($C290,'Bilaga 2a-24'!$B$5:$N$314,13,FALSE)</f>
        <v>2377.4700384453677</v>
      </c>
      <c r="N290" s="44"/>
      <c r="O290" s="36">
        <f>+M301-M290</f>
        <v>741.85578099907843</v>
      </c>
      <c r="P290">
        <f>RANK(M290,$M$290:$M$301,1)</f>
        <v>1</v>
      </c>
    </row>
    <row r="291" spans="1:16" x14ac:dyDescent="0.2">
      <c r="B291" s="44"/>
      <c r="C291" s="54" t="s">
        <v>224</v>
      </c>
      <c r="D291" s="55">
        <f>VLOOKUP($C291,'Bilaga 2a-24'!$B$5:$N$314,2,FALSE)</f>
        <v>115.56794294294302</v>
      </c>
      <c r="E291" s="55">
        <f>VLOOKUP($C291,'Bilaga 2a-24'!$B$5:$N$314,3,FALSE)</f>
        <v>111.36666666666672</v>
      </c>
      <c r="F291" s="55">
        <f>VLOOKUP($C291,'Bilaga 2a-24'!$B$5:$N$314,4,FALSE)</f>
        <v>505.66666666666691</v>
      </c>
      <c r="G291" s="55">
        <f>VLOOKUP($C291,'Bilaga 2a-24'!$B$5:$N$314,5,FALSE)</f>
        <v>505.66666666666691</v>
      </c>
      <c r="H291" s="55">
        <f>VLOOKUP($C291,'Bilaga 2a-24'!$B$5:$N$314,6,FALSE)</f>
        <v>935.16284722222292</v>
      </c>
      <c r="I291" s="55">
        <f>VLOOKUP($C291,'Bilaga 2a-24'!$B$5:$N$314,7,FALSE)</f>
        <v>641.75659722222258</v>
      </c>
      <c r="J291" s="55">
        <f>VLOOKUP($C291,'Bilaga 2a-24'!$B$5:$N$314,8,FALSE)</f>
        <v>1066.5501666666671</v>
      </c>
      <c r="K291" s="55">
        <f>VLOOKUP($C291,'Bilaga 2a-24'!$B$5:$N$314,9,FALSE)</f>
        <v>1141.6807777777783</v>
      </c>
      <c r="L291" s="55">
        <f>VLOOKUP($C291,'Bilaga 2a-24'!$B$5:$N$314,12,FALSE)</f>
        <v>2622.9476234985</v>
      </c>
      <c r="M291" s="55">
        <f>VLOOKUP($C291,'Bilaga 2a-24'!$B$5:$N$314,13,FALSE)</f>
        <v>2400.4707083333346</v>
      </c>
      <c r="N291" s="44"/>
      <c r="P291">
        <f t="shared" ref="P291:P301" si="29">RANK(M291,$M$290:$M$301,1)</f>
        <v>2</v>
      </c>
    </row>
    <row r="292" spans="1:16" x14ac:dyDescent="0.2">
      <c r="B292" s="44"/>
      <c r="C292" s="54" t="s">
        <v>232</v>
      </c>
      <c r="D292" s="55">
        <f>VLOOKUP($C292,'Bilaga 2a-24'!$B$5:$N$314,2,FALSE)</f>
        <v>66.552242898238092</v>
      </c>
      <c r="E292" s="55">
        <f>VLOOKUP($C292,'Bilaga 2a-24'!$B$5:$N$314,3,FALSE)</f>
        <v>68.805555555555586</v>
      </c>
      <c r="F292" s="55">
        <f>VLOOKUP($C292,'Bilaga 2a-24'!$B$5:$N$314,4,FALSE)</f>
        <v>320.18888888888904</v>
      </c>
      <c r="G292" s="55">
        <f>VLOOKUP($C292,'Bilaga 2a-24'!$B$5:$N$314,5,FALSE)</f>
        <v>392.36666666666684</v>
      </c>
      <c r="H292" s="55">
        <f>VLOOKUP($C292,'Bilaga 2a-24'!$B$5:$N$314,6,FALSE)</f>
        <v>985.766319444445</v>
      </c>
      <c r="I292" s="55">
        <f>VLOOKUP($C292,'Bilaga 2a-24'!$B$5:$N$314,7,FALSE)</f>
        <v>801.34252777777829</v>
      </c>
      <c r="J292" s="55">
        <f>VLOOKUP($C292,'Bilaga 2a-24'!$B$5:$N$314,8,FALSE)</f>
        <v>1058.2190000000005</v>
      </c>
      <c r="K292" s="55">
        <f>VLOOKUP($C292,'Bilaga 2a-24'!$B$5:$N$314,9,FALSE)</f>
        <v>1216.4468333333341</v>
      </c>
      <c r="L292" s="55">
        <f>VLOOKUP($C292,'Bilaga 2a-24'!$B$5:$N$314,12,FALSE)</f>
        <v>2430.7264512315728</v>
      </c>
      <c r="M292" s="55">
        <f>VLOOKUP($C292,'Bilaga 2a-24'!$B$5:$N$314,13,FALSE)</f>
        <v>2478.9615833333341</v>
      </c>
      <c r="N292" s="44"/>
      <c r="P292">
        <f t="shared" si="29"/>
        <v>3</v>
      </c>
    </row>
    <row r="293" spans="1:16" x14ac:dyDescent="0.2">
      <c r="B293" s="44"/>
      <c r="C293" s="54" t="s">
        <v>234</v>
      </c>
      <c r="D293" s="55">
        <f>VLOOKUP($C293,'Bilaga 2a-24'!$B$5:$N$314,2,FALSE)</f>
        <v>101.58888888888895</v>
      </c>
      <c r="E293" s="55">
        <f>VLOOKUP($C293,'Bilaga 2a-24'!$B$5:$N$314,3,FALSE)</f>
        <v>139.11777777777783</v>
      </c>
      <c r="F293" s="55">
        <f>VLOOKUP($C293,'Bilaga 2a-24'!$B$5:$N$314,4,FALSE)</f>
        <v>519.65555555555579</v>
      </c>
      <c r="G293" s="55">
        <f>VLOOKUP($C293,'Bilaga 2a-24'!$B$5:$N$314,5,FALSE)</f>
        <v>591.72222222222251</v>
      </c>
      <c r="H293" s="55">
        <f>VLOOKUP($C293,'Bilaga 2a-24'!$B$5:$N$314,6,FALSE)</f>
        <v>946.73229166666727</v>
      </c>
      <c r="I293" s="55">
        <f>VLOOKUP($C293,'Bilaga 2a-24'!$B$5:$N$314,7,FALSE)</f>
        <v>700.80520833333367</v>
      </c>
      <c r="J293" s="55">
        <f>VLOOKUP($C293,'Bilaga 2a-24'!$B$5:$N$314,8,FALSE)</f>
        <v>1000.0402222222227</v>
      </c>
      <c r="K293" s="55">
        <f>VLOOKUP($C293,'Bilaga 2a-24'!$B$5:$N$314,9,FALSE)</f>
        <v>1049.6305000000004</v>
      </c>
      <c r="L293" s="55">
        <f>VLOOKUP($C293,'Bilaga 2a-24'!$B$5:$N$314,12,FALSE)</f>
        <v>2568.0169583333345</v>
      </c>
      <c r="M293" s="55">
        <f>VLOOKUP($C293,'Bilaga 2a-24'!$B$5:$N$314,13,FALSE)</f>
        <v>2481.2757083333345</v>
      </c>
      <c r="N293" s="44"/>
      <c r="P293">
        <f t="shared" si="29"/>
        <v>4</v>
      </c>
    </row>
    <row r="294" spans="1:16" x14ac:dyDescent="0.2">
      <c r="B294" s="44"/>
      <c r="C294" s="54" t="s">
        <v>225</v>
      </c>
      <c r="D294" s="55">
        <f>VLOOKUP($C294,'Bilaga 2a-24'!$B$5:$N$314,2,FALSE)</f>
        <v>104.99010942760948</v>
      </c>
      <c r="E294" s="55">
        <f>VLOOKUP($C294,'Bilaga 2a-24'!$B$5:$N$314,3,FALSE)</f>
        <v>132.97497431437174</v>
      </c>
      <c r="F294" s="55">
        <f>VLOOKUP($C294,'Bilaga 2a-24'!$B$5:$N$314,4,FALSE)</f>
        <v>423.11805555555571</v>
      </c>
      <c r="G294" s="55">
        <f>VLOOKUP($C294,'Bilaga 2a-24'!$B$5:$N$314,5,FALSE)</f>
        <v>414.48888888888911</v>
      </c>
      <c r="H294" s="55">
        <f>VLOOKUP($C294,'Bilaga 2a-24'!$B$5:$N$314,6,FALSE)</f>
        <v>1018.3503472222229</v>
      </c>
      <c r="I294" s="55">
        <f>VLOOKUP($C294,'Bilaga 2a-24'!$B$5:$N$314,7,FALSE)</f>
        <v>805.99409722222254</v>
      </c>
      <c r="J294" s="55">
        <f>VLOOKUP($C294,'Bilaga 2a-24'!$B$5:$N$314,8,FALSE)</f>
        <v>1114.2104444444451</v>
      </c>
      <c r="K294" s="55">
        <f>VLOOKUP($C294,'Bilaga 2a-24'!$B$5:$N$314,9,FALSE)</f>
        <v>1147.4815000000006</v>
      </c>
      <c r="L294" s="55">
        <f>VLOOKUP($C294,'Bilaga 2a-24'!$B$5:$N$314,12,FALSE)</f>
        <v>2660.668956649833</v>
      </c>
      <c r="M294" s="55">
        <f>VLOOKUP($C294,'Bilaga 2a-24'!$B$5:$N$314,13,FALSE)</f>
        <v>2500.9394604254844</v>
      </c>
      <c r="N294" s="44"/>
      <c r="P294">
        <f t="shared" si="29"/>
        <v>5</v>
      </c>
    </row>
    <row r="295" spans="1:16" x14ac:dyDescent="0.2">
      <c r="B295" s="44"/>
      <c r="C295" s="54" t="s">
        <v>230</v>
      </c>
      <c r="D295" s="55">
        <f>VLOOKUP($C295,'Bilaga 2a-24'!$B$5:$N$314,2,FALSE)</f>
        <v>80.26850798166592</v>
      </c>
      <c r="E295" s="55">
        <f>VLOOKUP($C295,'Bilaga 2a-24'!$B$5:$N$314,3,FALSE)</f>
        <v>68.694444444444471</v>
      </c>
      <c r="F295" s="55">
        <f>VLOOKUP($C295,'Bilaga 2a-24'!$B$5:$N$314,4,FALSE)</f>
        <v>399.98083333333352</v>
      </c>
      <c r="G295" s="55">
        <f>VLOOKUP($C295,'Bilaga 2a-24'!$B$5:$N$314,5,FALSE)</f>
        <v>486.02216666666692</v>
      </c>
      <c r="H295" s="55">
        <f>VLOOKUP($C295,'Bilaga 2a-24'!$B$5:$N$314,6,FALSE)</f>
        <v>1018.3503472222229</v>
      </c>
      <c r="I295" s="55">
        <f>VLOOKUP($C295,'Bilaga 2a-24'!$B$5:$N$314,7,FALSE)</f>
        <v>805.99409722222254</v>
      </c>
      <c r="J295" s="55">
        <f>VLOOKUP($C295,'Bilaga 2a-24'!$B$5:$N$314,8,FALSE)</f>
        <v>1114.2104444444451</v>
      </c>
      <c r="K295" s="55">
        <f>VLOOKUP($C295,'Bilaga 2a-24'!$B$5:$N$314,9,FALSE)</f>
        <v>1147.4815000000006</v>
      </c>
      <c r="L295" s="55">
        <f>VLOOKUP($C295,'Bilaga 2a-24'!$B$5:$N$314,12,FALSE)</f>
        <v>2612.8101329816677</v>
      </c>
      <c r="M295" s="55">
        <f>VLOOKUP($C295,'Bilaga 2a-24'!$B$5:$N$314,13,FALSE)</f>
        <v>2508.1922083333347</v>
      </c>
      <c r="N295" s="44"/>
      <c r="P295">
        <f t="shared" si="29"/>
        <v>6</v>
      </c>
    </row>
    <row r="296" spans="1:16" x14ac:dyDescent="0.2">
      <c r="B296" s="44"/>
      <c r="C296" s="54" t="s">
        <v>226</v>
      </c>
      <c r="D296" s="55">
        <f>VLOOKUP($C296,'Bilaga 2a-24'!$B$5:$N$314,2,FALSE)</f>
        <v>81.001501501501551</v>
      </c>
      <c r="E296" s="55">
        <f>VLOOKUP($C296,'Bilaga 2a-24'!$B$5:$N$314,3,FALSE)</f>
        <v>101.76110797458227</v>
      </c>
      <c r="F296" s="55">
        <f>VLOOKUP($C296,'Bilaga 2a-24'!$B$5:$N$314,4,FALSE)</f>
        <v>437.22222222222246</v>
      </c>
      <c r="G296" s="55">
        <f>VLOOKUP($C296,'Bilaga 2a-24'!$B$5:$N$314,5,FALSE)</f>
        <v>455.55000000000018</v>
      </c>
      <c r="H296" s="55">
        <f>VLOOKUP($C296,'Bilaga 2a-24'!$B$5:$N$314,6,FALSE)</f>
        <v>928.99861111111159</v>
      </c>
      <c r="I296" s="55">
        <f>VLOOKUP($C296,'Bilaga 2a-24'!$B$5:$N$314,7,FALSE)</f>
        <v>682.89531250000027</v>
      </c>
      <c r="J296" s="55">
        <f>VLOOKUP($C296,'Bilaga 2a-24'!$B$5:$N$314,8,FALSE)</f>
        <v>1113.0417222222227</v>
      </c>
      <c r="K296" s="55">
        <f>VLOOKUP($C296,'Bilaga 2a-24'!$B$5:$N$314,9,FALSE)</f>
        <v>1319.4659444444451</v>
      </c>
      <c r="L296" s="55">
        <f>VLOOKUP($C296,'Bilaga 2a-24'!$B$5:$N$314,12,FALSE)</f>
        <v>2560.2640570570579</v>
      </c>
      <c r="M296" s="55">
        <f>VLOOKUP($C296,'Bilaga 2a-24'!$B$5:$N$314,13,FALSE)</f>
        <v>2559.672364919028</v>
      </c>
      <c r="N296" s="44"/>
      <c r="P296">
        <f t="shared" si="29"/>
        <v>7</v>
      </c>
    </row>
    <row r="297" spans="1:16" x14ac:dyDescent="0.2">
      <c r="B297" s="44"/>
      <c r="C297" s="54" t="s">
        <v>223</v>
      </c>
      <c r="D297" s="55">
        <f>VLOOKUP($C297,'Bilaga 2a-24'!$B$5:$N$314,2,FALSE)</f>
        <v>109.78978978978984</v>
      </c>
      <c r="E297" s="55">
        <f>VLOOKUP($C297,'Bilaga 2a-24'!$B$5:$N$314,3,FALSE)</f>
        <v>111.36666666666672</v>
      </c>
      <c r="F297" s="55">
        <f>VLOOKUP($C297,'Bilaga 2a-24'!$B$5:$N$314,4,FALSE)</f>
        <v>591.5111111111114</v>
      </c>
      <c r="G297" s="55">
        <f>VLOOKUP($C297,'Bilaga 2a-24'!$B$5:$N$314,5,FALSE)</f>
        <v>594.21111111111134</v>
      </c>
      <c r="H297" s="55">
        <f>VLOOKUP($C297,'Bilaga 2a-24'!$B$5:$N$314,6,FALSE)</f>
        <v>1018.3503472222229</v>
      </c>
      <c r="I297" s="55">
        <f>VLOOKUP($C297,'Bilaga 2a-24'!$B$5:$N$314,7,FALSE)</f>
        <v>805.99409722222254</v>
      </c>
      <c r="J297" s="55">
        <f>VLOOKUP($C297,'Bilaga 2a-24'!$B$5:$N$314,8,FALSE)</f>
        <v>1028.1110000000006</v>
      </c>
      <c r="K297" s="55">
        <f>VLOOKUP($C297,'Bilaga 2a-24'!$B$5:$N$314,9,FALSE)</f>
        <v>1151.4165555555562</v>
      </c>
      <c r="L297" s="55">
        <f>VLOOKUP($C297,'Bilaga 2a-24'!$B$5:$N$314,12,FALSE)</f>
        <v>2747.7622481231247</v>
      </c>
      <c r="M297" s="55">
        <f>VLOOKUP($C297,'Bilaga 2a-24'!$B$5:$N$314,13,FALSE)</f>
        <v>2662.9884305555565</v>
      </c>
      <c r="N297" s="44"/>
      <c r="P297">
        <f t="shared" si="29"/>
        <v>8</v>
      </c>
    </row>
    <row r="298" spans="1:16" x14ac:dyDescent="0.2">
      <c r="B298" s="44"/>
      <c r="C298" s="54" t="s">
        <v>231</v>
      </c>
      <c r="D298" s="55">
        <f>VLOOKUP($C298,'Bilaga 2a-24'!$B$5:$N$314,2,FALSE)</f>
        <v>109.78978978978984</v>
      </c>
      <c r="E298" s="55">
        <f>VLOOKUP($C298,'Bilaga 2a-24'!$B$5:$N$314,3,FALSE)</f>
        <v>111.36666666666672</v>
      </c>
      <c r="F298" s="55">
        <f>VLOOKUP($C298,'Bilaga 2a-24'!$B$5:$N$314,4,FALSE)</f>
        <v>597.50000000000034</v>
      </c>
      <c r="G298" s="55">
        <f>VLOOKUP($C298,'Bilaga 2a-24'!$B$5:$N$314,5,FALSE)</f>
        <v>639.52777777777806</v>
      </c>
      <c r="H298" s="55">
        <f>VLOOKUP($C298,'Bilaga 2a-24'!$B$5:$N$314,6,FALSE)</f>
        <v>1018.3503472222229</v>
      </c>
      <c r="I298" s="55">
        <f>VLOOKUP($C298,'Bilaga 2a-24'!$B$5:$N$314,7,FALSE)</f>
        <v>805.99409722222254</v>
      </c>
      <c r="J298" s="55">
        <f>VLOOKUP($C298,'Bilaga 2a-24'!$B$5:$N$314,8,FALSE)</f>
        <v>1033.6436666666671</v>
      </c>
      <c r="K298" s="55">
        <f>VLOOKUP($C298,'Bilaga 2a-24'!$B$5:$N$314,9,FALSE)</f>
        <v>1207.8905000000007</v>
      </c>
      <c r="L298" s="55">
        <f>VLOOKUP($C298,'Bilaga 2a-24'!$B$5:$N$314,12,FALSE)</f>
        <v>2759.2838036786802</v>
      </c>
      <c r="M298" s="55">
        <f>VLOOKUP($C298,'Bilaga 2a-24'!$B$5:$N$314,13,FALSE)</f>
        <v>2764.779041666668</v>
      </c>
      <c r="N298" s="44"/>
      <c r="P298">
        <f t="shared" si="29"/>
        <v>9</v>
      </c>
    </row>
    <row r="299" spans="1:16" x14ac:dyDescent="0.2">
      <c r="B299" s="44"/>
      <c r="C299" s="54" t="s">
        <v>227</v>
      </c>
      <c r="D299" s="55">
        <f>VLOOKUP($C299,'Bilaga 2a-24'!$B$5:$N$314,2,FALSE)</f>
        <v>70.405555555555594</v>
      </c>
      <c r="E299" s="55">
        <f>VLOOKUP($C299,'Bilaga 2a-24'!$B$5:$N$314,3,FALSE)</f>
        <v>108.06777777777781</v>
      </c>
      <c r="F299" s="55">
        <f>VLOOKUP($C299,'Bilaga 2a-24'!$B$5:$N$314,4,FALSE)</f>
        <v>479.87777777777802</v>
      </c>
      <c r="G299" s="55">
        <f>VLOOKUP($C299,'Bilaga 2a-24'!$B$5:$N$314,5,FALSE)</f>
        <v>521.3333333333336</v>
      </c>
      <c r="H299" s="55">
        <f>VLOOKUP($C299,'Bilaga 2a-24'!$B$5:$N$314,6,FALSE)</f>
        <v>935.16284722222292</v>
      </c>
      <c r="I299" s="55">
        <f>VLOOKUP($C299,'Bilaga 2a-24'!$B$5:$N$314,7,FALSE)</f>
        <v>641.75659722222258</v>
      </c>
      <c r="J299" s="55">
        <f>VLOOKUP($C299,'Bilaga 2a-24'!$B$5:$N$314,8,FALSE)</f>
        <v>1156.7026111111115</v>
      </c>
      <c r="K299" s="55">
        <f>VLOOKUP($C299,'Bilaga 2a-24'!$B$5:$N$314,9,FALSE)</f>
        <v>1504.4242777777783</v>
      </c>
      <c r="L299" s="55">
        <f>VLOOKUP($C299,'Bilaga 2a-24'!$B$5:$N$314,12,FALSE)</f>
        <v>2642.1487916666679</v>
      </c>
      <c r="M299" s="55">
        <f>VLOOKUP($C299,'Bilaga 2a-24'!$B$5:$N$314,13,FALSE)</f>
        <v>2775.5819861111127</v>
      </c>
      <c r="N299" s="44"/>
      <c r="P299">
        <f t="shared" si="29"/>
        <v>10</v>
      </c>
    </row>
    <row r="300" spans="1:16" x14ac:dyDescent="0.2">
      <c r="B300" s="44"/>
      <c r="C300" s="54" t="s">
        <v>228</v>
      </c>
      <c r="D300" s="55">
        <f>VLOOKUP($C300,'Bilaga 2a-24'!$B$5:$N$314,2,FALSE)</f>
        <v>106.28333333333337</v>
      </c>
      <c r="E300" s="55">
        <f>VLOOKUP($C300,'Bilaga 2a-24'!$B$5:$N$314,3,FALSE)</f>
        <v>159.24000000000007</v>
      </c>
      <c r="F300" s="55">
        <f>VLOOKUP($C300,'Bilaga 2a-24'!$B$5:$N$314,4,FALSE)</f>
        <v>488.40000000000026</v>
      </c>
      <c r="G300" s="55">
        <f>VLOOKUP($C300,'Bilaga 2a-24'!$B$5:$N$314,5,FALSE)</f>
        <v>555.53333333333364</v>
      </c>
      <c r="H300" s="55">
        <f>VLOOKUP($C300,'Bilaga 2a-24'!$B$5:$N$314,6,FALSE)</f>
        <v>935.16284722222292</v>
      </c>
      <c r="I300" s="55">
        <f>VLOOKUP($C300,'Bilaga 2a-24'!$B$5:$N$314,7,FALSE)</f>
        <v>641.75659722222258</v>
      </c>
      <c r="J300" s="55">
        <f>VLOOKUP($C300,'Bilaga 2a-24'!$B$5:$N$314,8,FALSE)</f>
        <v>1156.7026111111115</v>
      </c>
      <c r="K300" s="55">
        <f>VLOOKUP($C300,'Bilaga 2a-24'!$B$5:$N$314,9,FALSE)</f>
        <v>1504.4253500000007</v>
      </c>
      <c r="L300" s="55">
        <f>VLOOKUP($C300,'Bilaga 2a-24'!$B$5:$N$314,12,FALSE)</f>
        <v>2686.548791666668</v>
      </c>
      <c r="M300" s="55">
        <f>VLOOKUP($C300,'Bilaga 2a-24'!$B$5:$N$314,13,FALSE)</f>
        <v>2860.9552805555572</v>
      </c>
      <c r="N300" s="44"/>
      <c r="P300">
        <f t="shared" si="29"/>
        <v>11</v>
      </c>
    </row>
    <row r="301" spans="1:16" ht="13.5" thickBot="1" x14ac:dyDescent="0.25">
      <c r="B301" s="44"/>
      <c r="C301" s="57" t="s">
        <v>233</v>
      </c>
      <c r="D301" s="58">
        <f>VLOOKUP($C301,'Bilaga 2a-24'!$B$5:$N$314,2,FALSE)</f>
        <v>85.894444444444488</v>
      </c>
      <c r="E301" s="58">
        <f>VLOOKUP($C301,'Bilaga 2a-24'!$B$5:$N$314,3,FALSE)</f>
        <v>124.05666666666671</v>
      </c>
      <c r="F301" s="58">
        <f>VLOOKUP($C301,'Bilaga 2a-24'!$B$5:$N$314,4,FALSE)</f>
        <v>610.48888888888916</v>
      </c>
      <c r="G301" s="58">
        <f>VLOOKUP($C301,'Bilaga 2a-24'!$B$5:$N$314,5,FALSE)</f>
        <v>771.72222222222263</v>
      </c>
      <c r="H301" s="58">
        <f>VLOOKUP($C301,'Bilaga 2a-24'!$B$5:$N$314,6,FALSE)</f>
        <v>1018.3503472222229</v>
      </c>
      <c r="I301" s="58">
        <f>VLOOKUP($C301,'Bilaga 2a-24'!$B$5:$N$314,7,FALSE)</f>
        <v>805.99409722222254</v>
      </c>
      <c r="J301" s="58">
        <f>VLOOKUP($C301,'Bilaga 2a-24'!$B$5:$N$314,8,FALSE)</f>
        <v>1263.3888294444448</v>
      </c>
      <c r="K301" s="58">
        <f>VLOOKUP($C301,'Bilaga 2a-24'!$B$5:$N$314,9,FALSE)</f>
        <v>1417.5528333333341</v>
      </c>
      <c r="L301" s="58">
        <f>VLOOKUP($C301,'Bilaga 2a-24'!$B$5:$N$314,12,FALSE)</f>
        <v>2978.1225100000015</v>
      </c>
      <c r="M301" s="58">
        <f>VLOOKUP($C301,'Bilaga 2a-24'!$B$5:$N$314,13,FALSE)</f>
        <v>3119.3258194444461</v>
      </c>
      <c r="N301" s="44"/>
      <c r="P301">
        <f t="shared" si="29"/>
        <v>12</v>
      </c>
    </row>
    <row r="302" spans="1:16" ht="18.75" customHeight="1" thickTop="1" x14ac:dyDescent="0.2">
      <c r="B302" s="44"/>
      <c r="C302" s="59" t="s">
        <v>605</v>
      </c>
      <c r="D302" s="60">
        <f>SUM(D290:D301)/COUNTIF(D290:D301,"&gt;0")</f>
        <v>93.469604975576104</v>
      </c>
      <c r="E302" s="60">
        <f t="shared" ref="E302:M302" si="30">SUM(E290:E301)/COUNTIF(E290:E301,"&gt;0")</f>
        <v>111.57883992230451</v>
      </c>
      <c r="F302" s="60">
        <f t="shared" si="30"/>
        <v>474.62305555555577</v>
      </c>
      <c r="G302" s="60">
        <f t="shared" si="30"/>
        <v>520.83425462962998</v>
      </c>
      <c r="H302" s="60">
        <f>SUM(H290:H301)/COUNTIF(H290:H301,"&gt;0")</f>
        <v>981.42398726851934</v>
      </c>
      <c r="I302" s="60">
        <f t="shared" si="30"/>
        <v>745.52311863425984</v>
      </c>
      <c r="J302" s="60">
        <f t="shared" si="30"/>
        <v>1101.5859302314818</v>
      </c>
      <c r="K302" s="60">
        <f t="shared" si="30"/>
        <v>1246.2815060185192</v>
      </c>
      <c r="L302" s="60">
        <f t="shared" si="30"/>
        <v>2651.1025780311329</v>
      </c>
      <c r="M302" s="60">
        <f t="shared" si="30"/>
        <v>2624.2177192047134</v>
      </c>
      <c r="N302" s="44"/>
      <c r="P302" s="19">
        <f>+M302/L302-1</f>
        <v>-1.0141010404201678E-2</v>
      </c>
    </row>
    <row r="303" spans="1:16" x14ac:dyDescent="0.2">
      <c r="B303" s="44"/>
      <c r="C303" s="59"/>
      <c r="D303" s="60"/>
      <c r="E303" s="60"/>
      <c r="F303" s="60"/>
      <c r="G303" s="60"/>
      <c r="H303" s="60"/>
      <c r="I303" s="60"/>
      <c r="J303" s="60"/>
      <c r="K303" s="60"/>
      <c r="L303" s="60"/>
      <c r="M303" s="60"/>
      <c r="N303" s="44"/>
    </row>
    <row r="304" spans="1:16" x14ac:dyDescent="0.2">
      <c r="B304" s="44"/>
      <c r="C304" s="59"/>
      <c r="D304" s="60"/>
      <c r="E304" s="60"/>
      <c r="F304" s="60"/>
      <c r="G304" s="60"/>
      <c r="H304" s="60"/>
      <c r="I304" s="60"/>
      <c r="J304" s="60"/>
      <c r="K304" s="60"/>
      <c r="L304" s="60"/>
      <c r="M304" s="60"/>
      <c r="N304" s="44"/>
    </row>
    <row r="305" spans="1:16" ht="15.75" x14ac:dyDescent="0.25">
      <c r="B305" s="44"/>
      <c r="C305" s="45" t="str">
        <f>CONCATENATE("Kostnad fördelad per nyttighet i kr/månad och lägenhet inkl moms i ",A308)</f>
        <v>Kostnad fördelad per nyttighet i kr/månad och lägenhet inkl moms i Västmanlands län</v>
      </c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4"/>
    </row>
    <row r="306" spans="1:16" x14ac:dyDescent="0.2">
      <c r="B306" s="44"/>
      <c r="C306" s="44"/>
      <c r="D306" s="46" t="s">
        <v>1</v>
      </c>
      <c r="E306" s="46"/>
      <c r="F306" s="46" t="s">
        <v>2</v>
      </c>
      <c r="G306" s="46"/>
      <c r="H306" s="46" t="s">
        <v>3</v>
      </c>
      <c r="I306" s="46"/>
      <c r="J306" s="46" t="s">
        <v>4</v>
      </c>
      <c r="K306" s="46"/>
      <c r="L306" s="46" t="s">
        <v>601</v>
      </c>
      <c r="M306" s="46"/>
      <c r="N306" s="44"/>
      <c r="O306" s="47" t="s">
        <v>602</v>
      </c>
    </row>
    <row r="307" spans="1:16" ht="13.5" thickBot="1" x14ac:dyDescent="0.25">
      <c r="A307" t="s">
        <v>7</v>
      </c>
      <c r="B307" s="44"/>
      <c r="C307" s="48" t="s">
        <v>8</v>
      </c>
      <c r="D307" s="49">
        <v>2023</v>
      </c>
      <c r="E307" s="49">
        <v>2024</v>
      </c>
      <c r="F307" s="49">
        <v>2023</v>
      </c>
      <c r="G307" s="49">
        <v>2024</v>
      </c>
      <c r="H307" s="49">
        <v>2023</v>
      </c>
      <c r="I307" s="49">
        <v>2024</v>
      </c>
      <c r="J307" s="49">
        <v>2023</v>
      </c>
      <c r="K307" s="49">
        <v>2024</v>
      </c>
      <c r="L307" s="49">
        <v>2023</v>
      </c>
      <c r="M307" s="49">
        <v>2024</v>
      </c>
      <c r="N307" s="44"/>
      <c r="O307" s="47">
        <v>2024</v>
      </c>
      <c r="P307" t="s">
        <v>603</v>
      </c>
    </row>
    <row r="308" spans="1:16" ht="18.75" customHeight="1" x14ac:dyDescent="0.2">
      <c r="A308" s="14" t="s">
        <v>235</v>
      </c>
      <c r="B308" s="62"/>
      <c r="C308" s="51" t="s">
        <v>241</v>
      </c>
      <c r="D308" s="52">
        <f>VLOOKUP($C308,'Bilaga 2a-24'!$B$5:$N$314,2,FALSE)</f>
        <v>117.6003775620281</v>
      </c>
      <c r="E308" s="52">
        <f>VLOOKUP($C308,'Bilaga 2a-24'!$B$5:$N$314,3,FALSE)</f>
        <v>119.26110585530616</v>
      </c>
      <c r="F308" s="52">
        <f>VLOOKUP($C308,'Bilaga 2a-24'!$B$5:$N$314,4,FALSE)</f>
        <v>250.41111111111124</v>
      </c>
      <c r="G308" s="52">
        <f>VLOOKUP($C308,'Bilaga 2a-24'!$B$5:$N$314,5,FALSE)</f>
        <v>288.00000000000017</v>
      </c>
      <c r="H308" s="52">
        <f>VLOOKUP($C308,'Bilaga 2a-24'!$B$5:$N$314,6,FALSE)</f>
        <v>900.25312500000052</v>
      </c>
      <c r="I308" s="52">
        <f>VLOOKUP($C308,'Bilaga 2a-24'!$B$5:$N$314,7,FALSE)</f>
        <v>691.93020833333367</v>
      </c>
      <c r="J308" s="52">
        <f>VLOOKUP($C308,'Bilaga 2a-24'!$B$5:$N$314,8,FALSE)</f>
        <v>944.73500000000058</v>
      </c>
      <c r="K308" s="52">
        <f>VLOOKUP($C308,'Bilaga 2a-24'!$B$5:$N$314,9,FALSE)</f>
        <v>1067.1506111111116</v>
      </c>
      <c r="L308" s="52">
        <f>VLOOKUP($C308,'Bilaga 2a-24'!$B$5:$N$314,12,FALSE)</f>
        <v>2212.9996136731402</v>
      </c>
      <c r="M308" s="52">
        <f>VLOOKUP($C308,'Bilaga 2a-24'!$B$5:$N$314,13,FALSE)</f>
        <v>2166.3419252997514</v>
      </c>
      <c r="N308" s="44"/>
      <c r="O308" s="36">
        <f>+M317-M308</f>
        <v>929.64527777777812</v>
      </c>
      <c r="P308">
        <f>RANK(M308,$M$308:$M$317,1)</f>
        <v>1</v>
      </c>
    </row>
    <row r="309" spans="1:16" x14ac:dyDescent="0.2">
      <c r="B309" s="44"/>
      <c r="C309" s="54" t="s">
        <v>244</v>
      </c>
      <c r="D309" s="55">
        <f>VLOOKUP($C309,'Bilaga 2a-24'!$B$5:$N$314,2,FALSE)</f>
        <v>117.6003775620281</v>
      </c>
      <c r="E309" s="55">
        <f>VLOOKUP($C309,'Bilaga 2a-24'!$B$5:$N$314,3,FALSE)</f>
        <v>119.26110585530616</v>
      </c>
      <c r="F309" s="55">
        <f>VLOOKUP($C309,'Bilaga 2a-24'!$B$5:$N$314,4,FALSE)</f>
        <v>390.9166666666668</v>
      </c>
      <c r="G309" s="55">
        <f>VLOOKUP($C309,'Bilaga 2a-24'!$B$5:$N$314,5,FALSE)</f>
        <v>510.91666666666697</v>
      </c>
      <c r="H309" s="55">
        <f>VLOOKUP($C309,'Bilaga 2a-24'!$B$5:$N$314,6,FALSE)</f>
        <v>900.25312500000052</v>
      </c>
      <c r="I309" s="55">
        <f>VLOOKUP($C309,'Bilaga 2a-24'!$B$5:$N$314,7,FALSE)</f>
        <v>691.93020833333367</v>
      </c>
      <c r="J309" s="55">
        <f>VLOOKUP($C309,'Bilaga 2a-24'!$B$5:$N$314,8,FALSE)</f>
        <v>800.77844444444474</v>
      </c>
      <c r="K309" s="55">
        <f>VLOOKUP($C309,'Bilaga 2a-24'!$B$5:$N$314,9,FALSE)</f>
        <v>879.64038888888911</v>
      </c>
      <c r="L309" s="55">
        <f>VLOOKUP($C309,'Bilaga 2a-24'!$B$5:$N$314,12,FALSE)</f>
        <v>2209.5486136731406</v>
      </c>
      <c r="M309" s="55">
        <f>VLOOKUP($C309,'Bilaga 2a-24'!$B$5:$N$314,13,FALSE)</f>
        <v>2201.7483697441962</v>
      </c>
      <c r="N309" s="44"/>
      <c r="P309">
        <f t="shared" ref="P309:P317" si="31">RANK(M309,$M$308:$M$317,1)</f>
        <v>2</v>
      </c>
    </row>
    <row r="310" spans="1:16" x14ac:dyDescent="0.2">
      <c r="B310" s="44"/>
      <c r="C310" s="54" t="s">
        <v>243</v>
      </c>
      <c r="D310" s="55">
        <f>VLOOKUP($C310,'Bilaga 2a-24'!$B$5:$N$314,2,FALSE)</f>
        <v>117.6003775620281</v>
      </c>
      <c r="E310" s="55">
        <f>VLOOKUP($C310,'Bilaga 2a-24'!$B$5:$N$314,3,FALSE)</f>
        <v>119.26110585530616</v>
      </c>
      <c r="F310" s="55">
        <f>VLOOKUP($C310,'Bilaga 2a-24'!$B$5:$N$314,4,FALSE)</f>
        <v>216.19444444444454</v>
      </c>
      <c r="G310" s="55">
        <f>VLOOKUP($C310,'Bilaga 2a-24'!$B$5:$N$314,5,FALSE)</f>
        <v>237.81388888888901</v>
      </c>
      <c r="H310" s="55">
        <f>VLOOKUP($C310,'Bilaga 2a-24'!$B$5:$N$314,6,FALSE)</f>
        <v>954.99618055555629</v>
      </c>
      <c r="I310" s="55">
        <f>VLOOKUP($C310,'Bilaga 2a-24'!$B$5:$N$314,7,FALSE)</f>
        <v>736.2218750000003</v>
      </c>
      <c r="J310" s="55">
        <f>VLOOKUP($C310,'Bilaga 2a-24'!$B$5:$N$314,8,FALSE)</f>
        <v>1003.7393888888895</v>
      </c>
      <c r="K310" s="55">
        <f>VLOOKUP($C310,'Bilaga 2a-24'!$B$5:$N$314,9,FALSE)</f>
        <v>1152.1778333333339</v>
      </c>
      <c r="L310" s="55">
        <f>VLOOKUP($C310,'Bilaga 2a-24'!$B$5:$N$314,12,FALSE)</f>
        <v>2292.5303914509182</v>
      </c>
      <c r="M310" s="55">
        <f>VLOOKUP($C310,'Bilaga 2a-24'!$B$5:$N$314,13,FALSE)</f>
        <v>2245.4747030775293</v>
      </c>
      <c r="N310" s="44"/>
      <c r="P310">
        <f t="shared" si="31"/>
        <v>3</v>
      </c>
    </row>
    <row r="311" spans="1:16" x14ac:dyDescent="0.2">
      <c r="B311" s="44"/>
      <c r="C311" s="54" t="s">
        <v>245</v>
      </c>
      <c r="D311" s="55">
        <f>VLOOKUP($C311,'Bilaga 2a-24'!$B$5:$N$314,2,FALSE)</f>
        <v>117.6003775620281</v>
      </c>
      <c r="E311" s="55">
        <f>VLOOKUP($C311,'Bilaga 2a-24'!$B$5:$N$314,3,FALSE)</f>
        <v>119.26110585530616</v>
      </c>
      <c r="F311" s="55">
        <f>VLOOKUP($C311,'Bilaga 2a-24'!$B$5:$N$314,4,FALSE)</f>
        <v>365.75694444444463</v>
      </c>
      <c r="G311" s="55">
        <f>VLOOKUP($C311,'Bilaga 2a-24'!$B$5:$N$314,5,FALSE)</f>
        <v>450.25000000000023</v>
      </c>
      <c r="H311" s="55">
        <f>VLOOKUP($C311,'Bilaga 2a-24'!$B$5:$N$314,6,FALSE)</f>
        <v>900.25312500000052</v>
      </c>
      <c r="I311" s="55">
        <f>VLOOKUP($C311,'Bilaga 2a-24'!$B$5:$N$314,7,FALSE)</f>
        <v>691.93020833333367</v>
      </c>
      <c r="J311" s="55">
        <f>VLOOKUP($C311,'Bilaga 2a-24'!$B$5:$N$314,8,FALSE)</f>
        <v>943.39472222222275</v>
      </c>
      <c r="K311" s="55">
        <f>VLOOKUP($C311,'Bilaga 2a-24'!$B$5:$N$314,9,FALSE)</f>
        <v>1018.4717222222229</v>
      </c>
      <c r="L311" s="55">
        <f>VLOOKUP($C311,'Bilaga 2a-24'!$B$5:$N$314,12,FALSE)</f>
        <v>2327.0051692286961</v>
      </c>
      <c r="M311" s="55">
        <f>VLOOKUP($C311,'Bilaga 2a-24'!$B$5:$N$314,13,FALSE)</f>
        <v>2279.9130364108628</v>
      </c>
      <c r="N311" s="44"/>
      <c r="P311">
        <f t="shared" si="31"/>
        <v>4</v>
      </c>
    </row>
    <row r="312" spans="1:16" x14ac:dyDescent="0.2">
      <c r="B312" s="44"/>
      <c r="C312" s="54" t="s">
        <v>239</v>
      </c>
      <c r="D312" s="55">
        <f>VLOOKUP($C312,'Bilaga 2a-24'!$B$5:$N$314,2,FALSE)</f>
        <v>117.6003775620281</v>
      </c>
      <c r="E312" s="55">
        <f>VLOOKUP($C312,'Bilaga 2a-24'!$B$5:$N$314,3,FALSE)</f>
        <v>119.26110585530616</v>
      </c>
      <c r="F312" s="55">
        <f>VLOOKUP($C312,'Bilaga 2a-24'!$B$5:$N$314,4,FALSE)</f>
        <v>395.38888888888908</v>
      </c>
      <c r="G312" s="55">
        <f>VLOOKUP($C312,'Bilaga 2a-24'!$B$5:$N$314,5,FALSE)</f>
        <v>458.67777777777798</v>
      </c>
      <c r="H312" s="55">
        <f>VLOOKUP($C312,'Bilaga 2a-24'!$B$5:$N$314,6,FALSE)</f>
        <v>900.25312500000052</v>
      </c>
      <c r="I312" s="55">
        <f>VLOOKUP($C312,'Bilaga 2a-24'!$B$5:$N$314,7,FALSE)</f>
        <v>691.93020833333367</v>
      </c>
      <c r="J312" s="55">
        <f>VLOOKUP($C312,'Bilaga 2a-24'!$B$5:$N$314,8,FALSE)</f>
        <v>944.73500000000058</v>
      </c>
      <c r="K312" s="55">
        <f>VLOOKUP($C312,'Bilaga 2a-24'!$B$5:$N$314,9,FALSE)</f>
        <v>1067.1506111111116</v>
      </c>
      <c r="L312" s="55">
        <f>VLOOKUP($C312,'Bilaga 2a-24'!$B$5:$N$314,12,FALSE)</f>
        <v>2357.9773914509183</v>
      </c>
      <c r="M312" s="55">
        <f>VLOOKUP($C312,'Bilaga 2a-24'!$B$5:$N$314,13,FALSE)</f>
        <v>2337.0197030775294</v>
      </c>
      <c r="N312" s="44"/>
      <c r="P312">
        <f t="shared" si="31"/>
        <v>5</v>
      </c>
    </row>
    <row r="313" spans="1:16" x14ac:dyDescent="0.2">
      <c r="B313" s="44"/>
      <c r="C313" s="54" t="s">
        <v>242</v>
      </c>
      <c r="D313" s="55">
        <f>VLOOKUP($C313,'Bilaga 2a-24'!$B$5:$N$314,2,FALSE)</f>
        <v>117.6003775620281</v>
      </c>
      <c r="E313" s="55">
        <f>VLOOKUP($C313,'Bilaga 2a-24'!$B$5:$N$314,3,FALSE)</f>
        <v>119.26110585530616</v>
      </c>
      <c r="F313" s="55">
        <f>VLOOKUP($C313,'Bilaga 2a-24'!$B$5:$N$314,4,FALSE)</f>
        <v>330.35000000000019</v>
      </c>
      <c r="G313" s="55">
        <f>VLOOKUP($C313,'Bilaga 2a-24'!$B$5:$N$314,5,FALSE)</f>
        <v>330.35000000000019</v>
      </c>
      <c r="H313" s="55">
        <f>VLOOKUP($C313,'Bilaga 2a-24'!$B$5:$N$314,6,FALSE)</f>
        <v>927.58315972222283</v>
      </c>
      <c r="I313" s="55">
        <f>VLOOKUP($C313,'Bilaga 2a-24'!$B$5:$N$314,7,FALSE)</f>
        <v>724.63767361111138</v>
      </c>
      <c r="J313" s="55">
        <f>VLOOKUP($C313,'Bilaga 2a-24'!$B$5:$N$314,8,FALSE)</f>
        <v>1002.7422222222227</v>
      </c>
      <c r="K313" s="55">
        <f>VLOOKUP($C313,'Bilaga 2a-24'!$B$5:$N$314,9,FALSE)</f>
        <v>1175.1984444444449</v>
      </c>
      <c r="L313" s="55">
        <f>VLOOKUP($C313,'Bilaga 2a-24'!$B$5:$N$314,12,FALSE)</f>
        <v>2378.2757595064741</v>
      </c>
      <c r="M313" s="55">
        <f>VLOOKUP($C313,'Bilaga 2a-24'!$B$5:$N$314,13,FALSE)</f>
        <v>2349.4472239108627</v>
      </c>
      <c r="N313" s="44"/>
      <c r="P313">
        <f t="shared" si="31"/>
        <v>6</v>
      </c>
    </row>
    <row r="314" spans="1:16" x14ac:dyDescent="0.2">
      <c r="B314" s="44"/>
      <c r="C314" s="54" t="s">
        <v>240</v>
      </c>
      <c r="D314" s="55">
        <f>VLOOKUP($C314,'Bilaga 2a-24'!$B$5:$N$314,2,FALSE)</f>
        <v>117.6003775620281</v>
      </c>
      <c r="E314" s="55">
        <f>VLOOKUP($C314,'Bilaga 2a-24'!$B$5:$N$314,3,FALSE)</f>
        <v>119.26110585530616</v>
      </c>
      <c r="F314" s="55">
        <f>VLOOKUP($C314,'Bilaga 2a-24'!$B$5:$N$314,4,FALSE)</f>
        <v>328.33333333333354</v>
      </c>
      <c r="G314" s="55">
        <f>VLOOKUP($C314,'Bilaga 2a-24'!$B$5:$N$314,5,FALSE)</f>
        <v>417.36111111111131</v>
      </c>
      <c r="H314" s="55">
        <f>VLOOKUP($C314,'Bilaga 2a-24'!$B$5:$N$314,6,FALSE)</f>
        <v>929.64895833333401</v>
      </c>
      <c r="I314" s="55">
        <f>VLOOKUP($C314,'Bilaga 2a-24'!$B$5:$N$314,7,FALSE)</f>
        <v>716.29131944444487</v>
      </c>
      <c r="J314" s="55">
        <f>VLOOKUP($C314,'Bilaga 2a-24'!$B$5:$N$314,8,FALSE)</f>
        <v>1003.7393888888895</v>
      </c>
      <c r="K314" s="55">
        <f>VLOOKUP($C314,'Bilaga 2a-24'!$B$5:$N$314,9,FALSE)</f>
        <v>1152.1778333333339</v>
      </c>
      <c r="L314" s="55">
        <f>VLOOKUP($C314,'Bilaga 2a-24'!$B$5:$N$314,12,FALSE)</f>
        <v>2379.3220581175851</v>
      </c>
      <c r="M314" s="55">
        <f>VLOOKUP($C314,'Bilaga 2a-24'!$B$5:$N$314,13,FALSE)</f>
        <v>2405.0913697441961</v>
      </c>
      <c r="N314" s="44"/>
      <c r="P314">
        <f t="shared" si="31"/>
        <v>7</v>
      </c>
    </row>
    <row r="315" spans="1:16" x14ac:dyDescent="0.2">
      <c r="B315" s="44"/>
      <c r="C315" s="54" t="s">
        <v>238</v>
      </c>
      <c r="D315" s="55">
        <f>VLOOKUP($C315,'Bilaga 2a-24'!$B$5:$N$314,2,FALSE)</f>
        <v>117.6003775620281</v>
      </c>
      <c r="E315" s="55">
        <f>VLOOKUP($C315,'Bilaga 2a-24'!$B$5:$N$314,3,FALSE)</f>
        <v>119.26110585530616</v>
      </c>
      <c r="F315" s="55">
        <f>VLOOKUP($C315,'Bilaga 2a-24'!$B$5:$N$314,4,FALSE)</f>
        <v>354.10838888888907</v>
      </c>
      <c r="G315" s="55">
        <f>VLOOKUP($C315,'Bilaga 2a-24'!$B$5:$N$314,5,FALSE)</f>
        <v>529.68250000000035</v>
      </c>
      <c r="H315" s="55">
        <f>VLOOKUP($C315,'Bilaga 2a-24'!$B$5:$N$314,6,FALSE)</f>
        <v>900.25312500000052</v>
      </c>
      <c r="I315" s="55">
        <f>VLOOKUP($C315,'Bilaga 2a-24'!$B$5:$N$314,7,FALSE)</f>
        <v>691.93020833333367</v>
      </c>
      <c r="J315" s="55">
        <f>VLOOKUP($C315,'Bilaga 2a-24'!$B$5:$N$314,8,FALSE)</f>
        <v>959.53166666666687</v>
      </c>
      <c r="K315" s="55">
        <f>VLOOKUP($C315,'Bilaga 2a-24'!$B$5:$N$314,9,FALSE)</f>
        <v>1095.1141666666672</v>
      </c>
      <c r="L315" s="55">
        <f>VLOOKUP($C315,'Bilaga 2a-24'!$B$5:$N$314,12,FALSE)</f>
        <v>2331.4935581175846</v>
      </c>
      <c r="M315" s="55">
        <f>VLOOKUP($C315,'Bilaga 2a-24'!$B$5:$N$314,13,FALSE)</f>
        <v>2435.9879808553073</v>
      </c>
      <c r="N315" s="44"/>
      <c r="P315">
        <f t="shared" si="31"/>
        <v>8</v>
      </c>
    </row>
    <row r="316" spans="1:16" x14ac:dyDescent="0.2">
      <c r="B316" s="44"/>
      <c r="C316" s="54" t="s">
        <v>237</v>
      </c>
      <c r="D316" s="55">
        <f>VLOOKUP($C316,'Bilaga 2a-24'!$B$5:$N$314,2,FALSE)</f>
        <v>117.6003775620281</v>
      </c>
      <c r="E316" s="55">
        <f>VLOOKUP($C316,'Bilaga 2a-24'!$B$5:$N$314,3,FALSE)</f>
        <v>119.26110585530616</v>
      </c>
      <c r="F316" s="55">
        <f>VLOOKUP($C316,'Bilaga 2a-24'!$B$5:$N$314,4,FALSE)</f>
        <v>411.73888888888911</v>
      </c>
      <c r="G316" s="55">
        <f>VLOOKUP($C316,'Bilaga 2a-24'!$B$5:$N$314,5,FALSE)</f>
        <v>461.15555555555579</v>
      </c>
      <c r="H316" s="55">
        <f>VLOOKUP($C316,'Bilaga 2a-24'!$B$5:$N$314,6,FALSE)</f>
        <v>929.64895833333401</v>
      </c>
      <c r="I316" s="55">
        <f>VLOOKUP($C316,'Bilaga 2a-24'!$B$5:$N$314,7,FALSE)</f>
        <v>716.29131944444487</v>
      </c>
      <c r="J316" s="55">
        <f>VLOOKUP($C316,'Bilaga 2a-24'!$B$5:$N$314,8,FALSE)</f>
        <v>1039.2085000000004</v>
      </c>
      <c r="K316" s="55">
        <f>VLOOKUP($C316,'Bilaga 2a-24'!$B$5:$N$314,9,FALSE)</f>
        <v>1171.338444444445</v>
      </c>
      <c r="L316" s="55">
        <f>VLOOKUP($C316,'Bilaga 2a-24'!$B$5:$N$314,12,FALSE)</f>
        <v>2498.1967247842517</v>
      </c>
      <c r="M316" s="55">
        <f>VLOOKUP($C316,'Bilaga 2a-24'!$B$5:$N$314,13,FALSE)</f>
        <v>2468.0464252997517</v>
      </c>
      <c r="N316" s="44"/>
      <c r="P316">
        <f t="shared" si="31"/>
        <v>9</v>
      </c>
    </row>
    <row r="317" spans="1:16" ht="13.5" thickBot="1" x14ac:dyDescent="0.25">
      <c r="B317" s="44"/>
      <c r="C317" s="57" t="s">
        <v>236</v>
      </c>
      <c r="D317" s="58">
        <f>VLOOKUP($C317,'Bilaga 2a-24'!$B$5:$N$314,2,FALSE)</f>
        <v>117.6003775620281</v>
      </c>
      <c r="E317" s="58">
        <f>VLOOKUP($C317,'Bilaga 2a-24'!$B$5:$N$314,3,FALSE)</f>
        <v>119.26110585530616</v>
      </c>
      <c r="F317" s="58">
        <f>VLOOKUP($C317,'Bilaga 2a-24'!$B$5:$N$314,4,FALSE)</f>
        <v>677.0833333333336</v>
      </c>
      <c r="G317" s="58">
        <f>VLOOKUP($C317,'Bilaga 2a-24'!$B$5:$N$314,5,FALSE)</f>
        <v>842.8819444444448</v>
      </c>
      <c r="H317" s="58">
        <f>VLOOKUP($C317,'Bilaga 2a-24'!$B$5:$N$314,6,FALSE)</f>
        <v>929.64895833333401</v>
      </c>
      <c r="I317" s="58">
        <f>VLOOKUP($C317,'Bilaga 2a-24'!$B$5:$N$314,7,FALSE)</f>
        <v>716.29131944444487</v>
      </c>
      <c r="J317" s="58">
        <f>VLOOKUP($C317,'Bilaga 2a-24'!$B$5:$N$314,8,FALSE)</f>
        <v>1263.3887222222227</v>
      </c>
      <c r="K317" s="58">
        <f>VLOOKUP($C317,'Bilaga 2a-24'!$B$5:$N$314,9,FALSE)</f>
        <v>1417.5528333333341</v>
      </c>
      <c r="L317" s="58">
        <f>VLOOKUP($C317,'Bilaga 2a-24'!$B$5:$N$314,12,FALSE)</f>
        <v>2987.7213914509189</v>
      </c>
      <c r="M317" s="58">
        <f>VLOOKUP($C317,'Bilaga 2a-24'!$B$5:$N$314,13,FALSE)</f>
        <v>3095.9872030775296</v>
      </c>
      <c r="N317" s="44"/>
      <c r="P317">
        <f t="shared" si="31"/>
        <v>10</v>
      </c>
    </row>
    <row r="318" spans="1:16" ht="18.75" customHeight="1" thickTop="1" x14ac:dyDescent="0.2">
      <c r="B318" s="44"/>
      <c r="C318" s="59" t="s">
        <v>605</v>
      </c>
      <c r="D318" s="60">
        <f>SUM(D308:D317)/COUNTIF(D308:D317,"&gt;0")</f>
        <v>117.60037756202811</v>
      </c>
      <c r="E318" s="60">
        <f t="shared" ref="E318:M318" si="32">SUM(E308:E317)/COUNTIF(E308:E317,"&gt;0")</f>
        <v>119.26110585530617</v>
      </c>
      <c r="F318" s="60">
        <f t="shared" si="32"/>
        <v>372.02820000000014</v>
      </c>
      <c r="G318" s="60">
        <f t="shared" si="32"/>
        <v>452.70894444444474</v>
      </c>
      <c r="H318" s="60">
        <f t="shared" si="32"/>
        <v>917.27918402777834</v>
      </c>
      <c r="I318" s="60">
        <f t="shared" si="32"/>
        <v>706.93845486111127</v>
      </c>
      <c r="J318" s="60">
        <f t="shared" si="32"/>
        <v>990.59930555555582</v>
      </c>
      <c r="K318" s="60">
        <f t="shared" si="32"/>
        <v>1119.5972888888896</v>
      </c>
      <c r="L318" s="60">
        <f t="shared" si="32"/>
        <v>2397.5070671453627</v>
      </c>
      <c r="M318" s="60">
        <f t="shared" si="32"/>
        <v>2398.5057940497513</v>
      </c>
      <c r="N318" s="44"/>
      <c r="P318" s="19">
        <f>+M318/L318-1</f>
        <v>4.1656890946217828E-4</v>
      </c>
    </row>
    <row r="319" spans="1:16" x14ac:dyDescent="0.2">
      <c r="B319" s="44"/>
      <c r="C319" s="59"/>
      <c r="D319" s="60"/>
      <c r="E319" s="60"/>
      <c r="F319" s="60"/>
      <c r="G319" s="60"/>
      <c r="H319" s="60"/>
      <c r="I319" s="60"/>
      <c r="J319" s="60"/>
      <c r="K319" s="60"/>
      <c r="L319" s="60"/>
      <c r="M319" s="60"/>
      <c r="N319" s="44"/>
    </row>
    <row r="320" spans="1:16" x14ac:dyDescent="0.2">
      <c r="B320" s="44"/>
      <c r="C320" s="59"/>
      <c r="D320" s="60"/>
      <c r="E320" s="60"/>
      <c r="F320" s="60"/>
      <c r="G320" s="60"/>
      <c r="H320" s="60"/>
      <c r="I320" s="60"/>
      <c r="J320" s="60"/>
      <c r="K320" s="60"/>
      <c r="L320" s="60"/>
      <c r="M320" s="60"/>
      <c r="N320" s="44"/>
    </row>
    <row r="321" spans="1:16" ht="15.75" x14ac:dyDescent="0.25">
      <c r="B321" s="44"/>
      <c r="C321" s="45" t="str">
        <f>CONCATENATE("Kostnad fördelad per nyttighet i kr/månad och lägenhet inkl moms i ",A324)</f>
        <v>Kostnad fördelad per nyttighet i kr/månad och lägenhet inkl moms i Dalarna län</v>
      </c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4"/>
    </row>
    <row r="322" spans="1:16" x14ac:dyDescent="0.2">
      <c r="B322" s="44"/>
      <c r="C322" s="44"/>
      <c r="D322" s="46" t="s">
        <v>1</v>
      </c>
      <c r="E322" s="46"/>
      <c r="F322" s="46" t="s">
        <v>2</v>
      </c>
      <c r="G322" s="46"/>
      <c r="H322" s="46" t="s">
        <v>3</v>
      </c>
      <c r="I322" s="46"/>
      <c r="J322" s="46" t="s">
        <v>4</v>
      </c>
      <c r="K322" s="46"/>
      <c r="L322" s="46" t="s">
        <v>601</v>
      </c>
      <c r="M322" s="46"/>
      <c r="N322" s="44"/>
      <c r="O322" s="47" t="s">
        <v>602</v>
      </c>
    </row>
    <row r="323" spans="1:16" ht="13.5" thickBot="1" x14ac:dyDescent="0.25">
      <c r="A323" t="s">
        <v>7</v>
      </c>
      <c r="B323" s="44"/>
      <c r="C323" s="48" t="s">
        <v>8</v>
      </c>
      <c r="D323" s="49">
        <v>2023</v>
      </c>
      <c r="E323" s="49">
        <v>2024</v>
      </c>
      <c r="F323" s="49">
        <v>2023</v>
      </c>
      <c r="G323" s="49">
        <v>2024</v>
      </c>
      <c r="H323" s="49">
        <v>2023</v>
      </c>
      <c r="I323" s="49">
        <v>2024</v>
      </c>
      <c r="J323" s="49">
        <v>2023</v>
      </c>
      <c r="K323" s="49">
        <v>2024</v>
      </c>
      <c r="L323" s="49">
        <v>2023</v>
      </c>
      <c r="M323" s="49">
        <v>2024</v>
      </c>
      <c r="N323" s="44"/>
      <c r="O323" s="47">
        <v>2024</v>
      </c>
      <c r="P323" t="s">
        <v>603</v>
      </c>
    </row>
    <row r="324" spans="1:16" ht="18.75" customHeight="1" x14ac:dyDescent="0.2">
      <c r="A324" s="14" t="s">
        <v>246</v>
      </c>
      <c r="B324" s="62"/>
      <c r="C324" s="51" t="s">
        <v>258</v>
      </c>
      <c r="D324" s="52">
        <f>VLOOKUP($C324,'Bilaga 2a-24'!$B$5:$N$314,2,FALSE)</f>
        <v>114.29801779935282</v>
      </c>
      <c r="E324" s="52">
        <f>VLOOKUP($C324,'Bilaga 2a-24'!$B$5:$N$314,3,FALSE)</f>
        <v>107.57222705417229</v>
      </c>
      <c r="F324" s="52">
        <f>VLOOKUP($C324,'Bilaga 2a-24'!$B$5:$N$314,4,FALSE)</f>
        <v>306.50000000000017</v>
      </c>
      <c r="G324" s="52">
        <f>VLOOKUP($C324,'Bilaga 2a-24'!$B$5:$N$314,5,FALSE)</f>
        <v>352.49444444444458</v>
      </c>
      <c r="H324" s="52">
        <f>VLOOKUP($C324,'Bilaga 2a-24'!$B$5:$N$314,6,FALSE)</f>
        <v>826.12812500000052</v>
      </c>
      <c r="I324" s="52">
        <f>VLOOKUP($C324,'Bilaga 2a-24'!$B$5:$N$314,7,FALSE)</f>
        <v>598.66631944444475</v>
      </c>
      <c r="J324" s="52">
        <f>VLOOKUP($C324,'Bilaga 2a-24'!$B$5:$N$314,8,FALSE)</f>
        <v>926.7323888888892</v>
      </c>
      <c r="K324" s="52">
        <f>VLOOKUP($C324,'Bilaga 2a-24'!$B$5:$N$314,9,FALSE)</f>
        <v>1136.5448333333338</v>
      </c>
      <c r="L324" s="52">
        <f>VLOOKUP($C324,'Bilaga 2a-24'!$B$5:$N$314,12,FALSE)</f>
        <v>2173.6585316882424</v>
      </c>
      <c r="M324" s="52">
        <f>VLOOKUP($C324,'Bilaga 2a-24'!$B$5:$N$314,13,FALSE)</f>
        <v>2195.2778242763957</v>
      </c>
      <c r="N324" s="44"/>
      <c r="O324" s="36">
        <f>+M338-M324</f>
        <v>812.72180072360516</v>
      </c>
      <c r="P324">
        <f>RANK(M324,$M$324:$M$338,1)</f>
        <v>1</v>
      </c>
    </row>
    <row r="325" spans="1:16" x14ac:dyDescent="0.2">
      <c r="B325" s="44"/>
      <c r="C325" s="56" t="s">
        <v>248</v>
      </c>
      <c r="D325" s="55">
        <f>VLOOKUP($C325,'Bilaga 2a-24'!$B$5:$N$314,2,FALSE)</f>
        <v>141.27477477477484</v>
      </c>
      <c r="E325" s="55">
        <f>VLOOKUP($C325,'Bilaga 2a-24'!$B$5:$N$314,3,FALSE)</f>
        <v>75.833331214057253</v>
      </c>
      <c r="F325" s="55">
        <f>VLOOKUP($C325,'Bilaga 2a-24'!$B$5:$N$314,4,FALSE)</f>
        <v>620.97222222222251</v>
      </c>
      <c r="G325" s="55">
        <f>VLOOKUP($C325,'Bilaga 2a-24'!$B$5:$N$314,5,FALSE)</f>
        <v>658.20555555555586</v>
      </c>
      <c r="H325" s="55">
        <f>VLOOKUP($C325,'Bilaga 2a-24'!$B$5:$N$314,6,FALSE)</f>
        <v>926.87857349537092</v>
      </c>
      <c r="I325" s="55">
        <f>VLOOKUP($C325,'Bilaga 2a-24'!$B$5:$N$314,7,FALSE)</f>
        <v>680.95149016203743</v>
      </c>
      <c r="J325" s="55">
        <f>VLOOKUP($C325,'Bilaga 2a-24'!$B$5:$N$314,8,FALSE)</f>
        <v>773.96216666666703</v>
      </c>
      <c r="K325" s="55">
        <f>VLOOKUP($C325,'Bilaga 2a-24'!$B$5:$N$314,9,FALSE)</f>
        <v>860.30822222222275</v>
      </c>
      <c r="L325" s="55">
        <f>VLOOKUP($C325,'Bilaga 2a-24'!$B$5:$N$314,12,FALSE)</f>
        <v>2463.0877371590354</v>
      </c>
      <c r="M325" s="55">
        <f>VLOOKUP($C325,'Bilaga 2a-24'!$B$5:$N$314,13,FALSE)</f>
        <v>2275.2985991538731</v>
      </c>
      <c r="N325" s="44"/>
      <c r="P325">
        <f t="shared" ref="P325:P338" si="33">RANK(M325,$M$324:$M$338,1)</f>
        <v>2</v>
      </c>
    </row>
    <row r="326" spans="1:16" x14ac:dyDescent="0.2">
      <c r="B326" s="44"/>
      <c r="C326" s="54" t="s">
        <v>257</v>
      </c>
      <c r="D326" s="55">
        <f>VLOOKUP($C326,'Bilaga 2a-24'!$B$5:$N$314,2,FALSE)</f>
        <v>122.68440170940177</v>
      </c>
      <c r="E326" s="55">
        <f>VLOOKUP($C326,'Bilaga 2a-24'!$B$5:$N$314,3,FALSE)</f>
        <v>174.17777379353842</v>
      </c>
      <c r="F326" s="55">
        <f>VLOOKUP($C326,'Bilaga 2a-24'!$B$5:$N$314,4,FALSE)</f>
        <v>482.26666666666694</v>
      </c>
      <c r="G326" s="55">
        <f>VLOOKUP($C326,'Bilaga 2a-24'!$B$5:$N$314,5,FALSE)</f>
        <v>531.1166666666669</v>
      </c>
      <c r="H326" s="55">
        <f>VLOOKUP($C326,'Bilaga 2a-24'!$B$5:$N$314,6,FALSE)</f>
        <v>896.76701388888944</v>
      </c>
      <c r="I326" s="55">
        <f>VLOOKUP($C326,'Bilaga 2a-24'!$B$5:$N$314,7,FALSE)</f>
        <v>658.9718750000003</v>
      </c>
      <c r="J326" s="55">
        <f>VLOOKUP($C326,'Bilaga 2a-24'!$B$5:$N$314,8,FALSE)</f>
        <v>941.97938888888939</v>
      </c>
      <c r="K326" s="55">
        <f>VLOOKUP($C326,'Bilaga 2a-24'!$B$5:$N$314,9,FALSE)</f>
        <v>1073.7447777777782</v>
      </c>
      <c r="L326" s="55">
        <f>VLOOKUP($C326,'Bilaga 2a-24'!$B$5:$N$314,12,FALSE)</f>
        <v>2443.6974711538473</v>
      </c>
      <c r="M326" s="55">
        <f>VLOOKUP($C326,'Bilaga 2a-24'!$B$5:$N$314,13,FALSE)</f>
        <v>2438.0110932379839</v>
      </c>
      <c r="N326" s="44"/>
      <c r="P326">
        <f t="shared" si="33"/>
        <v>3</v>
      </c>
    </row>
    <row r="327" spans="1:16" x14ac:dyDescent="0.2">
      <c r="B327" s="44"/>
      <c r="C327" s="54" t="s">
        <v>256</v>
      </c>
      <c r="D327" s="55">
        <f>VLOOKUP($C327,'Bilaga 2a-24'!$B$5:$N$314,2,FALSE)</f>
        <v>132.19549549549558</v>
      </c>
      <c r="E327" s="55">
        <f>VLOOKUP($C327,'Bilaga 2a-24'!$B$5:$N$314,3,FALSE)</f>
        <v>134.18333265516506</v>
      </c>
      <c r="F327" s="55">
        <f>VLOOKUP($C327,'Bilaga 2a-24'!$B$5:$N$314,4,FALSE)</f>
        <v>327.50000000000017</v>
      </c>
      <c r="G327" s="55">
        <f>VLOOKUP($C327,'Bilaga 2a-24'!$B$5:$N$314,5,FALSE)</f>
        <v>328.27777777777794</v>
      </c>
      <c r="H327" s="55">
        <f>VLOOKUP($C327,'Bilaga 2a-24'!$B$5:$N$314,6,FALSE)</f>
        <v>902.16284722222281</v>
      </c>
      <c r="I327" s="55">
        <f>VLOOKUP($C327,'Bilaga 2a-24'!$B$5:$N$314,7,FALSE)</f>
        <v>608.75659722222247</v>
      </c>
      <c r="J327" s="55">
        <f>VLOOKUP($C327,'Bilaga 2a-24'!$B$5:$N$314,8,FALSE)</f>
        <v>1129.736222222223</v>
      </c>
      <c r="K327" s="55">
        <f>VLOOKUP($C327,'Bilaga 2a-24'!$B$5:$N$314,9,FALSE)</f>
        <v>1400.665333333334</v>
      </c>
      <c r="L327" s="55">
        <f>VLOOKUP($C327,'Bilaga 2a-24'!$B$5:$N$314,12,FALSE)</f>
        <v>2491.5945649399414</v>
      </c>
      <c r="M327" s="55">
        <f>VLOOKUP($C327,'Bilaga 2a-24'!$B$5:$N$314,13,FALSE)</f>
        <v>2471.8830409884995</v>
      </c>
      <c r="N327" s="44"/>
      <c r="P327">
        <f t="shared" si="33"/>
        <v>4</v>
      </c>
    </row>
    <row r="328" spans="1:16" x14ac:dyDescent="0.2">
      <c r="B328" s="44"/>
      <c r="C328" s="54" t="s">
        <v>260</v>
      </c>
      <c r="D328" s="55">
        <f>VLOOKUP($C328,'Bilaga 2a-24'!$B$5:$N$314,2,FALSE)</f>
        <v>142.02777777777786</v>
      </c>
      <c r="E328" s="55">
        <f>VLOOKUP($C328,'Bilaga 2a-24'!$B$5:$N$314,3,FALSE)</f>
        <v>161.99444664849176</v>
      </c>
      <c r="F328" s="55">
        <f>VLOOKUP($C328,'Bilaga 2a-24'!$B$5:$N$314,4,FALSE)</f>
        <v>515.01666666666699</v>
      </c>
      <c r="G328" s="55">
        <f>VLOOKUP($C328,'Bilaga 2a-24'!$B$5:$N$314,5,FALSE)</f>
        <v>566.44444444444468</v>
      </c>
      <c r="H328" s="55">
        <f>VLOOKUP($C328,'Bilaga 2a-24'!$B$5:$N$314,6,FALSE)</f>
        <v>892.74340277777844</v>
      </c>
      <c r="I328" s="55">
        <f>VLOOKUP($C328,'Bilaga 2a-24'!$B$5:$N$314,7,FALSE)</f>
        <v>656.05659722222254</v>
      </c>
      <c r="J328" s="55">
        <f>VLOOKUP($C328,'Bilaga 2a-24'!$B$5:$N$314,8,FALSE)</f>
        <v>1030.1267777777782</v>
      </c>
      <c r="K328" s="55">
        <f>VLOOKUP($C328,'Bilaga 2a-24'!$B$5:$N$314,9,FALSE)</f>
        <v>1137.6921111111117</v>
      </c>
      <c r="L328" s="55">
        <f>VLOOKUP($C328,'Bilaga 2a-24'!$B$5:$N$314,12,FALSE)</f>
        <v>2579.9146250000017</v>
      </c>
      <c r="M328" s="55">
        <f>VLOOKUP($C328,'Bilaga 2a-24'!$B$5:$N$314,13,FALSE)</f>
        <v>2522.1875994262705</v>
      </c>
      <c r="N328" s="44"/>
      <c r="P328">
        <f t="shared" si="33"/>
        <v>5</v>
      </c>
    </row>
    <row r="329" spans="1:16" x14ac:dyDescent="0.2">
      <c r="B329" s="44"/>
      <c r="C329" s="54" t="s">
        <v>262</v>
      </c>
      <c r="D329" s="55">
        <f>VLOOKUP($C329,'Bilaga 2a-24'!$B$5:$N$314,2,FALSE)</f>
        <v>146.12400215749736</v>
      </c>
      <c r="E329" s="55">
        <f>VLOOKUP($C329,'Bilaga 2a-24'!$B$5:$N$314,3,FALSE)</f>
        <v>81.365134980943367</v>
      </c>
      <c r="F329" s="55">
        <f>VLOOKUP($C329,'Bilaga 2a-24'!$B$5:$N$314,4,FALSE)</f>
        <v>537.77777777777806</v>
      </c>
      <c r="G329" s="55">
        <f>VLOOKUP($C329,'Bilaga 2a-24'!$B$5:$N$314,5,FALSE)</f>
        <v>586.22222222222251</v>
      </c>
      <c r="H329" s="55">
        <f>VLOOKUP($C329,'Bilaga 2a-24'!$B$5:$N$314,6,FALSE)</f>
        <v>954.99618055555629</v>
      </c>
      <c r="I329" s="55">
        <f>VLOOKUP($C329,'Bilaga 2a-24'!$B$5:$N$314,7,FALSE)</f>
        <v>736.2218750000003</v>
      </c>
      <c r="J329" s="55">
        <f>VLOOKUP($C329,'Bilaga 2a-24'!$B$5:$N$314,8,FALSE)</f>
        <v>1003.7393888888895</v>
      </c>
      <c r="K329" s="55">
        <f>VLOOKUP($C329,'Bilaga 2a-24'!$B$5:$N$314,9,FALSE)</f>
        <v>1152.1778333333339</v>
      </c>
      <c r="L329" s="55">
        <f>VLOOKUP($C329,'Bilaga 2a-24'!$B$5:$N$314,12,FALSE)</f>
        <v>2642.6373493797209</v>
      </c>
      <c r="M329" s="55">
        <f>VLOOKUP($C329,'Bilaga 2a-24'!$B$5:$N$314,13,FALSE)</f>
        <v>2555.9870655364998</v>
      </c>
      <c r="N329" s="44"/>
      <c r="P329">
        <f t="shared" si="33"/>
        <v>6</v>
      </c>
    </row>
    <row r="330" spans="1:16" x14ac:dyDescent="0.2">
      <c r="B330" s="44"/>
      <c r="C330" s="54" t="s">
        <v>261</v>
      </c>
      <c r="D330" s="55">
        <f>VLOOKUP($C330,'Bilaga 2a-24'!$B$5:$N$314,2,FALSE)</f>
        <v>95.619447033240192</v>
      </c>
      <c r="E330" s="55">
        <f>VLOOKUP($C330,'Bilaga 2a-24'!$B$5:$N$314,3,FALSE)</f>
        <v>105.22777777777782</v>
      </c>
      <c r="F330" s="55">
        <f>VLOOKUP($C330,'Bilaga 2a-24'!$B$5:$N$314,4,FALSE)</f>
        <v>327.22222222222234</v>
      </c>
      <c r="G330" s="55">
        <f>VLOOKUP($C330,'Bilaga 2a-24'!$B$5:$N$314,5,FALSE)</f>
        <v>327.22222222222234</v>
      </c>
      <c r="H330" s="55">
        <f>VLOOKUP($C330,'Bilaga 2a-24'!$B$5:$N$314,6,FALSE)</f>
        <v>929.64895833333401</v>
      </c>
      <c r="I330" s="55">
        <f>VLOOKUP($C330,'Bilaga 2a-24'!$B$5:$N$314,7,FALSE)</f>
        <v>716.29131944444487</v>
      </c>
      <c r="J330" s="55">
        <f>VLOOKUP($C330,'Bilaga 2a-24'!$B$5:$N$314,8,FALSE)</f>
        <v>1140.4906111111118</v>
      </c>
      <c r="K330" s="55">
        <f>VLOOKUP($C330,'Bilaga 2a-24'!$B$5:$N$314,9,FALSE)</f>
        <v>1438.0751666666672</v>
      </c>
      <c r="L330" s="55">
        <f>VLOOKUP($C330,'Bilaga 2a-24'!$B$5:$N$314,12,FALSE)</f>
        <v>2492.9812386999088</v>
      </c>
      <c r="M330" s="55">
        <f>VLOOKUP($C330,'Bilaga 2a-24'!$B$5:$N$314,13,FALSE)</f>
        <v>2586.8164861111122</v>
      </c>
      <c r="N330" s="44"/>
      <c r="P330">
        <f t="shared" si="33"/>
        <v>7</v>
      </c>
    </row>
    <row r="331" spans="1:16" x14ac:dyDescent="0.2">
      <c r="B331" s="44"/>
      <c r="C331" s="54" t="s">
        <v>625</v>
      </c>
      <c r="D331" s="55">
        <f>VLOOKUP($C331,'Bilaga 2a-24'!$B$5:$N$314,2,FALSE)</f>
        <v>138.04424217907234</v>
      </c>
      <c r="E331" s="55">
        <f>VLOOKUP($C331,'Bilaga 2a-24'!$B$5:$N$314,3,FALSE)</f>
        <v>155.5833333333334</v>
      </c>
      <c r="F331" s="55">
        <f>VLOOKUP($C331,'Bilaga 2a-24'!$B$5:$N$314,4,FALSE)</f>
        <v>461.32222222222248</v>
      </c>
      <c r="G331" s="55">
        <f>VLOOKUP($C331,'Bilaga 2a-24'!$B$5:$N$314,5,FALSE)</f>
        <v>553.64444444444473</v>
      </c>
      <c r="H331" s="55">
        <f>VLOOKUP($C331,'Bilaga 2a-24'!$B$5:$N$314,6,FALSE)</f>
        <v>960.72187500000064</v>
      </c>
      <c r="I331" s="55">
        <f>VLOOKUP($C331,'Bilaga 2a-24'!$B$5:$N$314,7,FALSE)</f>
        <v>751.8156250000003</v>
      </c>
      <c r="J331" s="55">
        <f>VLOOKUP($C331,'Bilaga 2a-24'!$B$5:$N$314,8,FALSE)</f>
        <v>0</v>
      </c>
      <c r="K331" s="55">
        <f>VLOOKUP($C331,'Bilaga 2a-24'!$B$5:$N$314,9,FALSE)</f>
        <v>0</v>
      </c>
      <c r="L331" s="55">
        <f>VLOOKUP($C331,'Bilaga 2a-24'!$B$5:$N$314,12,FALSE)</f>
        <v>2603.773038188634</v>
      </c>
      <c r="M331" s="55">
        <f>VLOOKUP($C331,'Bilaga 2a-24'!$B$5:$N$314,13,FALSE)</f>
        <v>2663.0621192921649</v>
      </c>
      <c r="N331" s="44"/>
      <c r="P331">
        <f t="shared" si="33"/>
        <v>8</v>
      </c>
    </row>
    <row r="332" spans="1:16" x14ac:dyDescent="0.2">
      <c r="B332" s="44"/>
      <c r="C332" s="54" t="s">
        <v>259</v>
      </c>
      <c r="D332" s="55">
        <f>VLOOKUP($C332,'Bilaga 2a-24'!$B$5:$N$314,2,FALSE)</f>
        <v>145.70090090090099</v>
      </c>
      <c r="E332" s="55">
        <f>VLOOKUP($C332,'Bilaga 2a-24'!$B$5:$N$314,3,FALSE)</f>
        <v>190.81755744086396</v>
      </c>
      <c r="F332" s="55">
        <f>VLOOKUP($C332,'Bilaga 2a-24'!$B$5:$N$314,4,FALSE)</f>
        <v>533.71111111111134</v>
      </c>
      <c r="G332" s="55">
        <f>VLOOKUP($C332,'Bilaga 2a-24'!$B$5:$N$314,5,FALSE)</f>
        <v>614.3666666666669</v>
      </c>
      <c r="H332" s="55">
        <f>VLOOKUP($C332,'Bilaga 2a-24'!$B$5:$N$314,6,FALSE)</f>
        <v>960.72187500000064</v>
      </c>
      <c r="I332" s="55">
        <f>VLOOKUP($C332,'Bilaga 2a-24'!$B$5:$N$314,7,FALSE)</f>
        <v>751.8156250000003</v>
      </c>
      <c r="J332" s="55">
        <f>VLOOKUP($C332,'Bilaga 2a-24'!$B$5:$N$314,8,FALSE)</f>
        <v>1143.9646111111117</v>
      </c>
      <c r="K332" s="55">
        <f>VLOOKUP($C332,'Bilaga 2a-24'!$B$5:$N$314,9,FALSE)</f>
        <v>1256.9446666666674</v>
      </c>
      <c r="L332" s="55">
        <f>VLOOKUP($C332,'Bilaga 2a-24'!$B$5:$N$314,12,FALSE)</f>
        <v>2784.098498123125</v>
      </c>
      <c r="M332" s="55">
        <f>VLOOKUP($C332,'Bilaga 2a-24'!$B$5:$N$314,13,FALSE)</f>
        <v>2813.944515774198</v>
      </c>
      <c r="N332" s="44"/>
      <c r="P332">
        <f t="shared" si="33"/>
        <v>9</v>
      </c>
    </row>
    <row r="333" spans="1:16" x14ac:dyDescent="0.2">
      <c r="B333" s="44"/>
      <c r="C333" s="54" t="s">
        <v>255</v>
      </c>
      <c r="D333" s="55">
        <f>VLOOKUP($C333,'Bilaga 2a-24'!$B$5:$N$314,2,FALSE)</f>
        <v>173.8333333333334</v>
      </c>
      <c r="E333" s="55">
        <f>VLOOKUP($C333,'Bilaga 2a-24'!$B$5:$N$314,3,FALSE)</f>
        <v>227.11944580078122</v>
      </c>
      <c r="F333" s="55">
        <f>VLOOKUP($C333,'Bilaga 2a-24'!$B$5:$N$314,4,FALSE)</f>
        <v>634.16666666666708</v>
      </c>
      <c r="G333" s="55">
        <f>VLOOKUP($C333,'Bilaga 2a-24'!$B$5:$N$314,5,FALSE)</f>
        <v>716.59444444444478</v>
      </c>
      <c r="H333" s="55">
        <f>VLOOKUP($C333,'Bilaga 2a-24'!$B$5:$N$314,6,FALSE)</f>
        <v>877.35034722222292</v>
      </c>
      <c r="I333" s="55">
        <f>VLOOKUP($C333,'Bilaga 2a-24'!$B$5:$N$314,7,FALSE)</f>
        <v>656.86770833333367</v>
      </c>
      <c r="J333" s="55">
        <f>VLOOKUP($C333,'Bilaga 2a-24'!$B$5:$N$314,8,FALSE)</f>
        <v>1031.1882777777785</v>
      </c>
      <c r="K333" s="55">
        <f>VLOOKUP($C333,'Bilaga 2a-24'!$B$5:$N$314,9,FALSE)</f>
        <v>1257.9847222222229</v>
      </c>
      <c r="L333" s="55">
        <f>VLOOKUP($C333,'Bilaga 2a-24'!$B$5:$N$314,12,FALSE)</f>
        <v>2716.538625000002</v>
      </c>
      <c r="M333" s="55">
        <f>VLOOKUP($C333,'Bilaga 2a-24'!$B$5:$N$314,13,FALSE)</f>
        <v>2858.5663208007823</v>
      </c>
      <c r="N333" s="44"/>
      <c r="P333">
        <f t="shared" si="33"/>
        <v>10</v>
      </c>
    </row>
    <row r="334" spans="1:16" x14ac:dyDescent="0.2">
      <c r="B334" s="44"/>
      <c r="C334" s="54" t="s">
        <v>247</v>
      </c>
      <c r="D334" s="55">
        <f>VLOOKUP($C334,'Bilaga 2a-24'!$B$5:$N$314,2,FALSE)</f>
        <v>186.69537935994254</v>
      </c>
      <c r="E334" s="55">
        <f>VLOOKUP($C334,'Bilaga 2a-24'!$B$5:$N$314,3,FALSE)</f>
        <v>191.40000000000009</v>
      </c>
      <c r="F334" s="55">
        <f>VLOOKUP($C334,'Bilaga 2a-24'!$B$5:$N$314,4,FALSE)</f>
        <v>585.41111111111138</v>
      </c>
      <c r="G334" s="55">
        <f>VLOOKUP($C334,'Bilaga 2a-24'!$B$5:$N$314,5,FALSE)</f>
        <v>702.49444444444487</v>
      </c>
      <c r="H334" s="55">
        <f>VLOOKUP($C334,'Bilaga 2a-24'!$B$5:$N$314,6,FALSE)</f>
        <v>935.16284722222292</v>
      </c>
      <c r="I334" s="55">
        <f>VLOOKUP($C334,'Bilaga 2a-24'!$B$5:$N$314,7,FALSE)</f>
        <v>641.75659722222258</v>
      </c>
      <c r="J334" s="55">
        <f>VLOOKUP($C334,'Bilaga 2a-24'!$B$5:$N$314,8,FALSE)</f>
        <v>1220.8767361111115</v>
      </c>
      <c r="K334" s="55">
        <f>VLOOKUP($C334,'Bilaga 2a-24'!$B$5:$N$314,9,FALSE)</f>
        <v>1381.710069444445</v>
      </c>
      <c r="L334" s="55">
        <f>VLOOKUP($C334,'Bilaga 2a-24'!$B$5:$N$314,12,FALSE)</f>
        <v>2928.1460738043884</v>
      </c>
      <c r="M334" s="55">
        <f>VLOOKUP($C334,'Bilaga 2a-24'!$B$5:$N$314,13,FALSE)</f>
        <v>2917.3611111111127</v>
      </c>
      <c r="N334" s="44"/>
      <c r="P334">
        <f t="shared" si="33"/>
        <v>11</v>
      </c>
    </row>
    <row r="335" spans="1:16" x14ac:dyDescent="0.2">
      <c r="B335" s="44"/>
      <c r="C335" s="54" t="s">
        <v>251</v>
      </c>
      <c r="D335" s="55">
        <f>VLOOKUP($C335,'Bilaga 2a-24'!$B$5:$N$314,2,FALSE)</f>
        <v>162.19902912621367</v>
      </c>
      <c r="E335" s="55">
        <f>VLOOKUP($C335,'Bilaga 2a-24'!$B$5:$N$314,3,FALSE)</f>
        <v>173.97222222222231</v>
      </c>
      <c r="F335" s="55">
        <f>VLOOKUP($C335,'Bilaga 2a-24'!$B$5:$N$314,4,FALSE)</f>
        <v>497.77222222222252</v>
      </c>
      <c r="G335" s="55">
        <f>VLOOKUP($C335,'Bilaga 2a-24'!$B$5:$N$314,5,FALSE)</f>
        <v>621.62777777777808</v>
      </c>
      <c r="H335" s="55">
        <f>VLOOKUP($C335,'Bilaga 2a-24'!$B$5:$N$314,6,FALSE)</f>
        <v>960.72187500000064</v>
      </c>
      <c r="I335" s="55">
        <f>VLOOKUP($C335,'Bilaga 2a-24'!$B$5:$N$314,7,FALSE)</f>
        <v>751.8156250000003</v>
      </c>
      <c r="J335" s="55">
        <f>VLOOKUP($C335,'Bilaga 2a-24'!$B$5:$N$314,8,FALSE)</f>
        <v>1097.6660555555561</v>
      </c>
      <c r="K335" s="55">
        <f>VLOOKUP($C335,'Bilaga 2a-24'!$B$5:$N$314,9,FALSE)</f>
        <v>1382.995111111112</v>
      </c>
      <c r="L335" s="55">
        <f>VLOOKUP($C335,'Bilaga 2a-24'!$B$5:$N$314,12,FALSE)</f>
        <v>2718.3591819039925</v>
      </c>
      <c r="M335" s="55">
        <f>VLOOKUP($C335,'Bilaga 2a-24'!$B$5:$N$314,13,FALSE)</f>
        <v>2930.4107361111128</v>
      </c>
      <c r="N335" s="44"/>
      <c r="P335">
        <f t="shared" si="33"/>
        <v>12</v>
      </c>
    </row>
    <row r="336" spans="1:16" x14ac:dyDescent="0.2">
      <c r="B336" s="44"/>
      <c r="C336" s="54" t="s">
        <v>253</v>
      </c>
      <c r="D336" s="55">
        <f>VLOOKUP($C336,'Bilaga 2a-24'!$B$5:$N$314,2,FALSE)</f>
        <v>153.1885727833097</v>
      </c>
      <c r="E336" s="55">
        <f>VLOOKUP($C336,'Bilaga 2a-24'!$B$5:$N$314,3,FALSE)</f>
        <v>161.56110763549785</v>
      </c>
      <c r="F336" s="55">
        <f>VLOOKUP($C336,'Bilaga 2a-24'!$B$5:$N$314,4,FALSE)</f>
        <v>696.3333333333336</v>
      </c>
      <c r="G336" s="55">
        <f>VLOOKUP($C336,'Bilaga 2a-24'!$B$5:$N$314,5,FALSE)</f>
        <v>745.00000000000034</v>
      </c>
      <c r="H336" s="55">
        <f>VLOOKUP($C336,'Bilaga 2a-24'!$B$5:$N$314,6,FALSE)</f>
        <v>902.16284722222281</v>
      </c>
      <c r="I336" s="55">
        <f>VLOOKUP($C336,'Bilaga 2a-24'!$B$5:$N$314,7,FALSE)</f>
        <v>608.75659722222247</v>
      </c>
      <c r="J336" s="55">
        <f>VLOOKUP($C336,'Bilaga 2a-24'!$B$5:$N$314,8,FALSE)</f>
        <v>1129.3716666666671</v>
      </c>
      <c r="K336" s="55">
        <f>VLOOKUP($C336,'Bilaga 2a-24'!$B$5:$N$314,9,FALSE)</f>
        <v>1433.8720555555562</v>
      </c>
      <c r="L336" s="55">
        <f>VLOOKUP($C336,'Bilaga 2a-24'!$B$5:$N$314,12,FALSE)</f>
        <v>2881.0564200055337</v>
      </c>
      <c r="M336" s="55">
        <f>VLOOKUP($C336,'Bilaga 2a-24'!$B$5:$N$314,13,FALSE)</f>
        <v>2949.1897604132773</v>
      </c>
      <c r="N336" s="44"/>
      <c r="P336">
        <f t="shared" si="33"/>
        <v>13</v>
      </c>
    </row>
    <row r="337" spans="1:16" x14ac:dyDescent="0.2">
      <c r="B337" s="44"/>
      <c r="C337" s="54" t="s">
        <v>254</v>
      </c>
      <c r="D337" s="55">
        <f>VLOOKUP($C337,'Bilaga 2a-24'!$B$5:$N$314,2,FALSE)</f>
        <v>203.42732732732745</v>
      </c>
      <c r="E337" s="55">
        <f>VLOOKUP($C337,'Bilaga 2a-24'!$B$5:$N$314,3,FALSE)</f>
        <v>209.31665632459843</v>
      </c>
      <c r="F337" s="55">
        <f>VLOOKUP($C337,'Bilaga 2a-24'!$B$5:$N$314,4,FALSE)</f>
        <v>642.87777777777808</v>
      </c>
      <c r="G337" s="55">
        <f>VLOOKUP($C337,'Bilaga 2a-24'!$B$5:$N$314,5,FALSE)</f>
        <v>681.49444444444475</v>
      </c>
      <c r="H337" s="55">
        <f>VLOOKUP($C337,'Bilaga 2a-24'!$B$5:$N$314,6,FALSE)</f>
        <v>902.16284722222281</v>
      </c>
      <c r="I337" s="55">
        <f>VLOOKUP($C337,'Bilaga 2a-24'!$B$5:$N$314,7,FALSE)</f>
        <v>608.75659722222247</v>
      </c>
      <c r="J337" s="55">
        <f>VLOOKUP($C337,'Bilaga 2a-24'!$B$5:$N$314,8,FALSE)</f>
        <v>1246.4583333333342</v>
      </c>
      <c r="K337" s="55">
        <f>VLOOKUP($C337,'Bilaga 2a-24'!$B$5:$N$314,9,FALSE)</f>
        <v>1460.9027777777783</v>
      </c>
      <c r="L337" s="55">
        <f>VLOOKUP($C337,'Bilaga 2a-24'!$B$5:$N$314,12,FALSE)</f>
        <v>2994.9262856606624</v>
      </c>
      <c r="M337" s="55">
        <f>VLOOKUP($C337,'Bilaga 2a-24'!$B$5:$N$314,13,FALSE)</f>
        <v>2960.4704757690438</v>
      </c>
      <c r="N337" s="44"/>
      <c r="P337">
        <f t="shared" si="33"/>
        <v>14</v>
      </c>
    </row>
    <row r="338" spans="1:16" ht="13.5" thickBot="1" x14ac:dyDescent="0.25">
      <c r="B338" s="44"/>
      <c r="C338" s="57" t="s">
        <v>252</v>
      </c>
      <c r="D338" s="58">
        <f>VLOOKUP($C338,'Bilaga 2a-24'!$B$5:$N$314,2,FALSE)</f>
        <v>163.92188061848265</v>
      </c>
      <c r="E338" s="58">
        <f>VLOOKUP($C338,'Bilaga 2a-24'!$B$5:$N$314,3,FALSE)</f>
        <v>176.82222222222231</v>
      </c>
      <c r="F338" s="58">
        <f>VLOOKUP($C338,'Bilaga 2a-24'!$B$5:$N$314,4,FALSE)</f>
        <v>520.66666666666686</v>
      </c>
      <c r="G338" s="58">
        <f>VLOOKUP($C338,'Bilaga 2a-24'!$B$5:$N$314,5,FALSE)</f>
        <v>696.36666666666713</v>
      </c>
      <c r="H338" s="58">
        <f>VLOOKUP($C338,'Bilaga 2a-24'!$B$5:$N$314,6,FALSE)</f>
        <v>960.72187500000064</v>
      </c>
      <c r="I338" s="58">
        <f>VLOOKUP($C338,'Bilaga 2a-24'!$B$5:$N$314,7,FALSE)</f>
        <v>751.8156250000003</v>
      </c>
      <c r="J338" s="58">
        <f>VLOOKUP($C338,'Bilaga 2a-24'!$B$5:$N$314,8,FALSE)</f>
        <v>1097.6660555555561</v>
      </c>
      <c r="K338" s="58">
        <f>VLOOKUP($C338,'Bilaga 2a-24'!$B$5:$N$314,9,FALSE)</f>
        <v>1382.995111111112</v>
      </c>
      <c r="L338" s="58">
        <f>VLOOKUP($C338,'Bilaga 2a-24'!$B$5:$N$314,12,FALSE)</f>
        <v>2742.9764778407061</v>
      </c>
      <c r="M338" s="58">
        <f>VLOOKUP($C338,'Bilaga 2a-24'!$B$5:$N$314,13,FALSE)</f>
        <v>3007.9996250000008</v>
      </c>
      <c r="N338" s="44"/>
      <c r="P338">
        <f t="shared" si="33"/>
        <v>15</v>
      </c>
    </row>
    <row r="339" spans="1:16" ht="18.75" customHeight="1" thickTop="1" x14ac:dyDescent="0.2">
      <c r="B339" s="44"/>
      <c r="C339" s="59" t="s">
        <v>605</v>
      </c>
      <c r="D339" s="60">
        <f>SUM(D324:D338)/COUNTIF(D324:D338,"&gt;0")</f>
        <v>148.08230549174152</v>
      </c>
      <c r="E339" s="60">
        <f t="shared" ref="E339:M339" si="34">SUM(E324:E338)/COUNTIF(E324:E338,"&gt;0")</f>
        <v>155.12977127357772</v>
      </c>
      <c r="F339" s="60">
        <f t="shared" si="34"/>
        <v>512.63444444444474</v>
      </c>
      <c r="G339" s="60">
        <f t="shared" si="34"/>
        <v>578.7714814814816</v>
      </c>
      <c r="H339" s="60">
        <f t="shared" si="34"/>
        <v>919.27009934413638</v>
      </c>
      <c r="I339" s="60">
        <f t="shared" si="34"/>
        <v>678.6210715663583</v>
      </c>
      <c r="J339" s="60">
        <f t="shared" si="34"/>
        <v>1065.2827628968257</v>
      </c>
      <c r="K339" s="60">
        <f t="shared" si="34"/>
        <v>1268.3294851190481</v>
      </c>
      <c r="L339" s="60">
        <f t="shared" si="34"/>
        <v>2643.8297412365159</v>
      </c>
      <c r="M339" s="60">
        <f t="shared" si="34"/>
        <v>2676.4310915334881</v>
      </c>
      <c r="N339" s="44"/>
      <c r="P339" s="19">
        <f>+M339/L339-1</f>
        <v>1.2331108084790987E-2</v>
      </c>
    </row>
    <row r="340" spans="1:16" x14ac:dyDescent="0.2">
      <c r="B340" s="44"/>
      <c r="C340" s="61" t="s">
        <v>606</v>
      </c>
      <c r="D340" s="60"/>
      <c r="E340" s="60"/>
      <c r="F340" s="60"/>
      <c r="G340" s="60"/>
      <c r="H340" s="60"/>
      <c r="I340" s="60"/>
      <c r="J340" s="60"/>
      <c r="K340" s="60"/>
      <c r="L340" s="60"/>
      <c r="M340" s="60"/>
      <c r="N340" s="44"/>
    </row>
    <row r="341" spans="1:16" x14ac:dyDescent="0.2">
      <c r="B341" s="44"/>
      <c r="C341" s="61"/>
      <c r="D341" s="60"/>
      <c r="E341" s="60"/>
      <c r="F341" s="60"/>
      <c r="G341" s="60"/>
      <c r="H341" s="60"/>
      <c r="I341" s="60"/>
      <c r="J341" s="60"/>
      <c r="K341" s="60"/>
      <c r="L341" s="60"/>
      <c r="M341" s="60"/>
      <c r="N341" s="44"/>
    </row>
    <row r="342" spans="1:16" x14ac:dyDescent="0.2">
      <c r="B342" s="44"/>
      <c r="C342" s="59"/>
      <c r="D342" s="60"/>
      <c r="E342" s="60"/>
      <c r="F342" s="60"/>
      <c r="G342" s="60"/>
      <c r="H342" s="60"/>
      <c r="I342" s="60"/>
      <c r="J342" s="60"/>
      <c r="K342" s="60"/>
      <c r="L342" s="60"/>
      <c r="M342" s="60"/>
      <c r="N342" s="44"/>
    </row>
    <row r="343" spans="1:16" ht="15.75" x14ac:dyDescent="0.25">
      <c r="B343" s="44"/>
      <c r="C343" s="45" t="str">
        <f>CONCATENATE("Kostnad fördelad per nyttighet i kr/månad och lägenhet inkl moms i ",A346)</f>
        <v>Kostnad fördelad per nyttighet i kr/månad och lägenhet inkl moms i Gävleborgs län</v>
      </c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4"/>
    </row>
    <row r="344" spans="1:16" x14ac:dyDescent="0.2">
      <c r="B344" s="44"/>
      <c r="C344" s="44"/>
      <c r="D344" s="46" t="s">
        <v>1</v>
      </c>
      <c r="E344" s="46"/>
      <c r="F344" s="46" t="s">
        <v>2</v>
      </c>
      <c r="G344" s="46"/>
      <c r="H344" s="46" t="s">
        <v>3</v>
      </c>
      <c r="I344" s="46"/>
      <c r="J344" s="46" t="s">
        <v>4</v>
      </c>
      <c r="K344" s="46"/>
      <c r="L344" s="46" t="s">
        <v>601</v>
      </c>
      <c r="M344" s="46"/>
      <c r="N344" s="44"/>
      <c r="O344" s="47" t="s">
        <v>602</v>
      </c>
    </row>
    <row r="345" spans="1:16" ht="13.5" thickBot="1" x14ac:dyDescent="0.25">
      <c r="A345" t="s">
        <v>7</v>
      </c>
      <c r="B345" s="44"/>
      <c r="C345" s="48" t="s">
        <v>8</v>
      </c>
      <c r="D345" s="49">
        <v>2023</v>
      </c>
      <c r="E345" s="49">
        <v>2024</v>
      </c>
      <c r="F345" s="49">
        <v>2023</v>
      </c>
      <c r="G345" s="49">
        <v>2024</v>
      </c>
      <c r="H345" s="49">
        <v>2023</v>
      </c>
      <c r="I345" s="49">
        <v>2024</v>
      </c>
      <c r="J345" s="49">
        <v>2023</v>
      </c>
      <c r="K345" s="49">
        <v>2024</v>
      </c>
      <c r="L345" s="49">
        <v>2023</v>
      </c>
      <c r="M345" s="49">
        <v>2024</v>
      </c>
      <c r="N345" s="44"/>
      <c r="O345" s="47">
        <v>2024</v>
      </c>
      <c r="P345" t="s">
        <v>603</v>
      </c>
    </row>
    <row r="346" spans="1:16" ht="18.75" customHeight="1" x14ac:dyDescent="0.2">
      <c r="A346" s="14" t="s">
        <v>263</v>
      </c>
      <c r="B346" s="62"/>
      <c r="C346" s="51" t="s">
        <v>269</v>
      </c>
      <c r="D346" s="52">
        <f>VLOOKUP($C346,'Bilaga 2a-24'!$B$5:$N$314,2,FALSE)</f>
        <v>138.21296296296305</v>
      </c>
      <c r="E346" s="52">
        <f>VLOOKUP($C346,'Bilaga 2a-24'!$B$5:$N$314,3,FALSE)</f>
        <v>130.61111238267674</v>
      </c>
      <c r="F346" s="52">
        <f>VLOOKUP($C346,'Bilaga 2a-24'!$B$5:$N$314,4,FALSE)</f>
        <v>399.82222222222248</v>
      </c>
      <c r="G346" s="52">
        <f>VLOOKUP($C346,'Bilaga 2a-24'!$B$5:$N$314,5,FALSE)</f>
        <v>459.58333333333354</v>
      </c>
      <c r="H346" s="52">
        <f>VLOOKUP($C346,'Bilaga 2a-24'!$B$5:$N$314,6,FALSE)</f>
        <v>879.66284722222281</v>
      </c>
      <c r="I346" s="52">
        <f>VLOOKUP($C346,'Bilaga 2a-24'!$B$5:$N$314,7,FALSE)</f>
        <v>651.93020833333367</v>
      </c>
      <c r="J346" s="52">
        <f>VLOOKUP($C346,'Bilaga 2a-24'!$B$5:$N$314,8,FALSE)</f>
        <v>811.41488888888932</v>
      </c>
      <c r="K346" s="52">
        <f>VLOOKUP($C346,'Bilaga 2a-24'!$B$5:$N$314,9,FALSE)</f>
        <v>849.53238888888927</v>
      </c>
      <c r="L346" s="52">
        <f>VLOOKUP($C346,'Bilaga 2a-24'!$B$5:$N$314,12,FALSE)</f>
        <v>2229.1129212962974</v>
      </c>
      <c r="M346" s="52">
        <f>VLOOKUP($C346,'Bilaga 2a-24'!$B$5:$N$314,13,FALSE)</f>
        <v>2091.6570429382336</v>
      </c>
      <c r="N346" s="44"/>
      <c r="O346" s="36">
        <f>+M355-M346</f>
        <v>1387.5434709506571</v>
      </c>
      <c r="P346">
        <f>RANK(M346,$M$346:$M$355,1)</f>
        <v>1</v>
      </c>
    </row>
    <row r="347" spans="1:16" x14ac:dyDescent="0.2">
      <c r="B347" s="44"/>
      <c r="C347" s="54" t="s">
        <v>272</v>
      </c>
      <c r="D347" s="55">
        <f>VLOOKUP($C347,'Bilaga 2a-24'!$B$5:$N$314,2,FALSE)</f>
        <v>66.172000000000025</v>
      </c>
      <c r="E347" s="55">
        <f>VLOOKUP($C347,'Bilaga 2a-24'!$B$5:$N$314,3,FALSE)</f>
        <v>86.569444444444471</v>
      </c>
      <c r="F347" s="55">
        <f>VLOOKUP($C347,'Bilaga 2a-24'!$B$5:$N$314,4,FALSE)</f>
        <v>371.55555555555571</v>
      </c>
      <c r="G347" s="55">
        <f>VLOOKUP($C347,'Bilaga 2a-24'!$B$5:$N$314,5,FALSE)</f>
        <v>416.38611111111135</v>
      </c>
      <c r="H347" s="55">
        <f>VLOOKUP($C347,'Bilaga 2a-24'!$B$5:$N$314,6,FALSE)</f>
        <v>770.01354166666715</v>
      </c>
      <c r="I347" s="55">
        <f>VLOOKUP($C347,'Bilaga 2a-24'!$B$5:$N$314,7,FALSE)</f>
        <v>610.45451388888921</v>
      </c>
      <c r="J347" s="55">
        <f>VLOOKUP($C347,'Bilaga 2a-24'!$B$5:$N$314,8,FALSE)</f>
        <v>998.32466666666721</v>
      </c>
      <c r="K347" s="55">
        <f>VLOOKUP($C347,'Bilaga 2a-24'!$B$5:$N$314,9,FALSE)</f>
        <v>1108.1416666666671</v>
      </c>
      <c r="L347" s="55">
        <f>VLOOKUP($C347,'Bilaga 2a-24'!$B$5:$N$314,12,FALSE)</f>
        <v>2206.0657638888902</v>
      </c>
      <c r="M347" s="55">
        <f>VLOOKUP($C347,'Bilaga 2a-24'!$B$5:$N$314,13,FALSE)</f>
        <v>2221.5517361111119</v>
      </c>
      <c r="N347" s="44"/>
      <c r="P347">
        <f t="shared" ref="P347:P355" si="35">RANK(M347,$M$346:$M$355,1)</f>
        <v>2</v>
      </c>
    </row>
    <row r="348" spans="1:16" x14ac:dyDescent="0.2">
      <c r="B348" s="44"/>
      <c r="C348" s="54" t="s">
        <v>271</v>
      </c>
      <c r="D348" s="55">
        <f>VLOOKUP($C348,'Bilaga 2a-24'!$B$5:$N$314,2,FALSE)</f>
        <v>77.315365365365409</v>
      </c>
      <c r="E348" s="55">
        <f>VLOOKUP($C348,'Bilaga 2a-24'!$B$5:$N$314,3,FALSE)</f>
        <v>84.838888380262816</v>
      </c>
      <c r="F348" s="55">
        <f>VLOOKUP($C348,'Bilaga 2a-24'!$B$5:$N$314,4,FALSE)</f>
        <v>447.07777777777801</v>
      </c>
      <c r="G348" s="55">
        <f>VLOOKUP($C348,'Bilaga 2a-24'!$B$5:$N$314,5,FALSE)</f>
        <v>486.42777777777798</v>
      </c>
      <c r="H348" s="55">
        <f>VLOOKUP($C348,'Bilaga 2a-24'!$B$5:$N$314,6,FALSE)</f>
        <v>688.82847222222256</v>
      </c>
      <c r="I348" s="55">
        <f>VLOOKUP($C348,'Bilaga 2a-24'!$B$5:$N$314,7,FALSE)</f>
        <v>592.68368055555595</v>
      </c>
      <c r="J348" s="55">
        <f>VLOOKUP($C348,'Bilaga 2a-24'!$B$5:$N$314,8,FALSE)</f>
        <v>900.73100000000034</v>
      </c>
      <c r="K348" s="55">
        <f>VLOOKUP($C348,'Bilaga 2a-24'!$B$5:$N$314,9,FALSE)</f>
        <v>1105.0536666666671</v>
      </c>
      <c r="L348" s="55">
        <f>VLOOKUP($C348,'Bilaga 2a-24'!$B$5:$N$314,12,FALSE)</f>
        <v>2113.9526153653665</v>
      </c>
      <c r="M348" s="55">
        <f>VLOOKUP($C348,'Bilaga 2a-24'!$B$5:$N$314,13,FALSE)</f>
        <v>2269.004013380264</v>
      </c>
      <c r="N348" s="44"/>
      <c r="P348">
        <f t="shared" si="35"/>
        <v>3</v>
      </c>
    </row>
    <row r="349" spans="1:16" x14ac:dyDescent="0.2">
      <c r="B349" s="44"/>
      <c r="C349" s="54" t="s">
        <v>268</v>
      </c>
      <c r="D349" s="55">
        <f>VLOOKUP($C349,'Bilaga 2a-24'!$B$5:$N$314,2,FALSE)</f>
        <v>134.31651651651657</v>
      </c>
      <c r="E349" s="55">
        <f>VLOOKUP($C349,'Bilaga 2a-24'!$B$5:$N$314,3,FALSE)</f>
        <v>149.40332836575007</v>
      </c>
      <c r="F349" s="55">
        <f>VLOOKUP($C349,'Bilaga 2a-24'!$B$5:$N$314,4,FALSE)</f>
        <v>566.93333333333362</v>
      </c>
      <c r="G349" s="55">
        <f>VLOOKUP($C349,'Bilaga 2a-24'!$B$5:$N$314,5,FALSE)</f>
        <v>611.93055555555577</v>
      </c>
      <c r="H349" s="55">
        <f>VLOOKUP($C349,'Bilaga 2a-24'!$B$5:$N$314,6,FALSE)</f>
        <v>686.5829861111115</v>
      </c>
      <c r="I349" s="55">
        <f>VLOOKUP($C349,'Bilaga 2a-24'!$B$5:$N$314,7,FALSE)</f>
        <v>586.55868055555584</v>
      </c>
      <c r="J349" s="55">
        <f>VLOOKUP($C349,'Bilaga 2a-24'!$B$5:$N$314,8,FALSE)</f>
        <v>950.68583333333379</v>
      </c>
      <c r="K349" s="55">
        <f>VLOOKUP($C349,'Bilaga 2a-24'!$B$5:$N$314,9,FALSE)</f>
        <v>1114.4677777777786</v>
      </c>
      <c r="L349" s="55">
        <f>VLOOKUP($C349,'Bilaga 2a-24'!$B$5:$N$314,12,FALSE)</f>
        <v>2338.5186692942953</v>
      </c>
      <c r="M349" s="55">
        <f>VLOOKUP($C349,'Bilaga 2a-24'!$B$5:$N$314,13,FALSE)</f>
        <v>2462.3603422546403</v>
      </c>
      <c r="N349" s="44"/>
      <c r="P349">
        <f t="shared" si="35"/>
        <v>4</v>
      </c>
    </row>
    <row r="350" spans="1:16" x14ac:dyDescent="0.2">
      <c r="B350" s="44"/>
      <c r="C350" s="54" t="s">
        <v>270</v>
      </c>
      <c r="D350" s="55">
        <f>VLOOKUP($C350,'Bilaga 2a-24'!$B$5:$N$314,2,FALSE)</f>
        <v>138.21296296296305</v>
      </c>
      <c r="E350" s="55">
        <f>VLOOKUP($C350,'Bilaga 2a-24'!$B$5:$N$314,3,FALSE)</f>
        <v>130.61111238267674</v>
      </c>
      <c r="F350" s="55">
        <f>VLOOKUP($C350,'Bilaga 2a-24'!$B$5:$N$314,4,FALSE)</f>
        <v>584.5500000000003</v>
      </c>
      <c r="G350" s="55">
        <f>VLOOKUP($C350,'Bilaga 2a-24'!$B$5:$N$314,5,FALSE)</f>
        <v>622.48333333333369</v>
      </c>
      <c r="H350" s="55">
        <f>VLOOKUP($C350,'Bilaga 2a-24'!$B$5:$N$314,6,FALSE)</f>
        <v>926.87807118055628</v>
      </c>
      <c r="I350" s="55">
        <f>VLOOKUP($C350,'Bilaga 2a-24'!$B$5:$N$314,7,FALSE)</f>
        <v>714.69230729166702</v>
      </c>
      <c r="J350" s="55">
        <f>VLOOKUP($C350,'Bilaga 2a-24'!$B$5:$N$314,8,FALSE)</f>
        <v>1028.2611111111116</v>
      </c>
      <c r="K350" s="55">
        <f>VLOOKUP($C350,'Bilaga 2a-24'!$B$5:$N$314,9,FALSE)</f>
        <v>1028.2611111111116</v>
      </c>
      <c r="L350" s="55">
        <f>VLOOKUP($C350,'Bilaga 2a-24'!$B$5:$N$314,12,FALSE)</f>
        <v>2677.9021452546313</v>
      </c>
      <c r="M350" s="55">
        <f>VLOOKUP($C350,'Bilaga 2a-24'!$B$5:$N$314,13,FALSE)</f>
        <v>2496.0478641187888</v>
      </c>
      <c r="N350" s="44"/>
      <c r="P350">
        <f t="shared" si="35"/>
        <v>5</v>
      </c>
    </row>
    <row r="351" spans="1:16" x14ac:dyDescent="0.2">
      <c r="B351" s="44"/>
      <c r="C351" s="54" t="s">
        <v>273</v>
      </c>
      <c r="D351" s="55">
        <f>VLOOKUP($C351,'Bilaga 2a-24'!$B$5:$N$314,2,FALSE)</f>
        <v>105.92252252252257</v>
      </c>
      <c r="E351" s="55">
        <f>VLOOKUP($C351,'Bilaga 2a-24'!$B$5:$N$314,3,FALSE)</f>
        <v>126.47221883138006</v>
      </c>
      <c r="F351" s="55">
        <f>VLOOKUP($C351,'Bilaga 2a-24'!$B$5:$N$314,4,FALSE)</f>
        <v>344.7222222222224</v>
      </c>
      <c r="G351" s="55">
        <f>VLOOKUP($C351,'Bilaga 2a-24'!$B$5:$N$314,5,FALSE)</f>
        <v>369.86111111111131</v>
      </c>
      <c r="H351" s="55">
        <f>VLOOKUP($C351,'Bilaga 2a-24'!$B$5:$N$314,6,FALSE)</f>
        <v>770.01354166666715</v>
      </c>
      <c r="I351" s="55">
        <f>VLOOKUP($C351,'Bilaga 2a-24'!$B$5:$N$314,7,FALSE)</f>
        <v>610.45451388888921</v>
      </c>
      <c r="J351" s="55">
        <f>VLOOKUP($C351,'Bilaga 2a-24'!$B$5:$N$314,8,FALSE)</f>
        <v>1147.8889444444449</v>
      </c>
      <c r="K351" s="55">
        <f>VLOOKUP($C351,'Bilaga 2a-24'!$B$5:$N$314,9,FALSE)</f>
        <v>1492.2760000000005</v>
      </c>
      <c r="L351" s="55">
        <f>VLOOKUP($C351,'Bilaga 2a-24'!$B$5:$N$314,12,FALSE)</f>
        <v>2368.5472308558569</v>
      </c>
      <c r="M351" s="55">
        <f>VLOOKUP($C351,'Bilaga 2a-24'!$B$5:$N$314,13,FALSE)</f>
        <v>2599.0638438313813</v>
      </c>
      <c r="N351" s="44"/>
      <c r="P351">
        <f t="shared" si="35"/>
        <v>6</v>
      </c>
    </row>
    <row r="352" spans="1:16" x14ac:dyDescent="0.2">
      <c r="B352" s="44"/>
      <c r="C352" s="54" t="s">
        <v>266</v>
      </c>
      <c r="D352" s="55">
        <f>VLOOKUP($C352,'Bilaga 2a-24'!$B$5:$N$314,2,FALSE)</f>
        <v>75.783333333333374</v>
      </c>
      <c r="E352" s="55">
        <f>VLOOKUP($C352,'Bilaga 2a-24'!$B$5:$N$314,3,FALSE)</f>
        <v>99.902777777777828</v>
      </c>
      <c r="F352" s="55">
        <f>VLOOKUP($C352,'Bilaga 2a-24'!$B$5:$N$314,4,FALSE)</f>
        <v>426.55555555555583</v>
      </c>
      <c r="G352" s="55">
        <f>VLOOKUP($C352,'Bilaga 2a-24'!$B$5:$N$314,5,FALSE)</f>
        <v>497.84444444444466</v>
      </c>
      <c r="H352" s="55">
        <f>VLOOKUP($C352,'Bilaga 2a-24'!$B$5:$N$314,6,FALSE)</f>
        <v>770.01354166666715</v>
      </c>
      <c r="I352" s="55">
        <f>VLOOKUP($C352,'Bilaga 2a-24'!$B$5:$N$314,7,FALSE)</f>
        <v>610.45451388888921</v>
      </c>
      <c r="J352" s="55">
        <f>VLOOKUP($C352,'Bilaga 2a-24'!$B$5:$N$314,8,FALSE)</f>
        <v>1134.4111111111117</v>
      </c>
      <c r="K352" s="55">
        <f>VLOOKUP($C352,'Bilaga 2a-24'!$B$5:$N$314,9,FALSE)</f>
        <v>1474.36988888889</v>
      </c>
      <c r="L352" s="55">
        <f>VLOOKUP($C352,'Bilaga 2a-24'!$B$5:$N$314,12,FALSE)</f>
        <v>2406.7635416666676</v>
      </c>
      <c r="M352" s="55">
        <f>VLOOKUP($C352,'Bilaga 2a-24'!$B$5:$N$314,13,FALSE)</f>
        <v>2682.5716250000019</v>
      </c>
      <c r="N352" s="44"/>
      <c r="P352">
        <f t="shared" si="35"/>
        <v>7</v>
      </c>
    </row>
    <row r="353" spans="1:16" x14ac:dyDescent="0.2">
      <c r="B353" s="44"/>
      <c r="C353" s="54" t="s">
        <v>265</v>
      </c>
      <c r="D353" s="55">
        <f>VLOOKUP($C353,'Bilaga 2a-24'!$B$5:$N$314,2,FALSE)</f>
        <v>138.21296296296305</v>
      </c>
      <c r="E353" s="55">
        <f>VLOOKUP($C353,'Bilaga 2a-24'!$B$5:$N$314,3,FALSE)</f>
        <v>130.61111238267674</v>
      </c>
      <c r="F353" s="55">
        <f>VLOOKUP($C353,'Bilaga 2a-24'!$B$5:$N$314,4,FALSE)</f>
        <v>535.58888888888919</v>
      </c>
      <c r="G353" s="55">
        <f>VLOOKUP($C353,'Bilaga 2a-24'!$B$5:$N$314,5,FALSE)</f>
        <v>589.24444444444464</v>
      </c>
      <c r="H353" s="55">
        <f>VLOOKUP($C353,'Bilaga 2a-24'!$B$5:$N$314,6,FALSE)</f>
        <v>923.14201388888944</v>
      </c>
      <c r="I353" s="55">
        <f>VLOOKUP($C353,'Bilaga 2a-24'!$B$5:$N$314,7,FALSE)</f>
        <v>696.71840277777812</v>
      </c>
      <c r="J353" s="55">
        <f>VLOOKUP($C353,'Bilaga 2a-24'!$B$5:$N$314,8,FALSE)</f>
        <v>1019.157944444445</v>
      </c>
      <c r="K353" s="55">
        <f>VLOOKUP($C353,'Bilaga 2a-24'!$B$5:$N$314,9,FALSE)</f>
        <v>1293.8398333333341</v>
      </c>
      <c r="L353" s="55">
        <f>VLOOKUP($C353,'Bilaga 2a-24'!$B$5:$N$314,12,FALSE)</f>
        <v>2616.1018101851869</v>
      </c>
      <c r="M353" s="55">
        <f>VLOOKUP($C353,'Bilaga 2a-24'!$B$5:$N$314,13,FALSE)</f>
        <v>2710.4137929382337</v>
      </c>
      <c r="N353" s="44"/>
      <c r="P353">
        <f t="shared" si="35"/>
        <v>8</v>
      </c>
    </row>
    <row r="354" spans="1:16" x14ac:dyDescent="0.2">
      <c r="B354" s="44"/>
      <c r="C354" s="54" t="s">
        <v>264</v>
      </c>
      <c r="D354" s="55">
        <f>VLOOKUP($C354,'Bilaga 2a-24'!$B$5:$N$314,2,FALSE)</f>
        <v>138.21296296296305</v>
      </c>
      <c r="E354" s="55">
        <f>VLOOKUP($C354,'Bilaga 2a-24'!$B$5:$N$314,3,FALSE)</f>
        <v>130.61111238267674</v>
      </c>
      <c r="F354" s="55">
        <f>VLOOKUP($C354,'Bilaga 2a-24'!$B$5:$N$314,4,FALSE)</f>
        <v>694.18888888888921</v>
      </c>
      <c r="G354" s="55">
        <f>VLOOKUP($C354,'Bilaga 2a-24'!$B$5:$N$314,5,FALSE)</f>
        <v>798.35555555555595</v>
      </c>
      <c r="H354" s="55">
        <f>VLOOKUP($C354,'Bilaga 2a-24'!$B$5:$N$314,6,FALSE)</f>
        <v>770.01354166666715</v>
      </c>
      <c r="I354" s="55">
        <f>VLOOKUP($C354,'Bilaga 2a-24'!$B$5:$N$314,7,FALSE)</f>
        <v>610.45451388888921</v>
      </c>
      <c r="J354" s="55">
        <f>VLOOKUP($C354,'Bilaga 2a-24'!$B$5:$N$314,8,FALSE)</f>
        <v>1086.4375000000007</v>
      </c>
      <c r="K354" s="55">
        <f>VLOOKUP($C354,'Bilaga 2a-24'!$B$5:$N$314,9,FALSE)</f>
        <v>1184.4791666666674</v>
      </c>
      <c r="L354" s="55">
        <f>VLOOKUP($C354,'Bilaga 2a-24'!$B$5:$N$314,12,FALSE)</f>
        <v>2688.85289351852</v>
      </c>
      <c r="M354" s="55">
        <f>VLOOKUP($C354,'Bilaga 2a-24'!$B$5:$N$314,13,FALSE)</f>
        <v>2723.9003484937898</v>
      </c>
      <c r="N354" s="44"/>
      <c r="P354">
        <f t="shared" si="35"/>
        <v>9</v>
      </c>
    </row>
    <row r="355" spans="1:16" ht="13.5" thickBot="1" x14ac:dyDescent="0.25">
      <c r="B355" s="44"/>
      <c r="C355" s="57" t="s">
        <v>267</v>
      </c>
      <c r="D355" s="58">
        <f>VLOOKUP($C355,'Bilaga 2a-24'!$B$5:$N$314,2,FALSE)</f>
        <v>135.50487987987995</v>
      </c>
      <c r="E355" s="58">
        <f>VLOOKUP($C355,'Bilaga 2a-24'!$B$5:$N$314,3,FALSE)</f>
        <v>125.54861111111116</v>
      </c>
      <c r="F355" s="58">
        <f>VLOOKUP($C355,'Bilaga 2a-24'!$B$5:$N$314,4,FALSE)</f>
        <v>803.73333333333369</v>
      </c>
      <c r="G355" s="58">
        <f>VLOOKUP($C355,'Bilaga 2a-24'!$B$5:$N$314,5,FALSE)</f>
        <v>900.34444444444489</v>
      </c>
      <c r="H355" s="58">
        <f>VLOOKUP($C355,'Bilaga 2a-24'!$B$5:$N$314,6,FALSE)</f>
        <v>938.60104166666713</v>
      </c>
      <c r="I355" s="58">
        <f>VLOOKUP($C355,'Bilaga 2a-24'!$B$5:$N$314,7,FALSE)</f>
        <v>826.52118055555593</v>
      </c>
      <c r="J355" s="58">
        <f>VLOOKUP($C355,'Bilaga 2a-24'!$B$5:$N$314,8,FALSE)</f>
        <v>1309.3227222222231</v>
      </c>
      <c r="K355" s="58">
        <f>VLOOKUP($C355,'Bilaga 2a-24'!$B$5:$N$314,9,FALSE)</f>
        <v>1626.7862777777789</v>
      </c>
      <c r="L355" s="58">
        <f>VLOOKUP($C355,'Bilaga 2a-24'!$B$5:$N$314,12,FALSE)</f>
        <v>3187.1619771021037</v>
      </c>
      <c r="M355" s="58">
        <f>VLOOKUP($C355,'Bilaga 2a-24'!$B$5:$N$314,13,FALSE)</f>
        <v>3479.2005138888908</v>
      </c>
      <c r="N355" s="44"/>
      <c r="P355">
        <f t="shared" si="35"/>
        <v>10</v>
      </c>
    </row>
    <row r="356" spans="1:16" ht="18.75" customHeight="1" thickTop="1" x14ac:dyDescent="0.2">
      <c r="B356" s="44"/>
      <c r="C356" s="59" t="s">
        <v>605</v>
      </c>
      <c r="D356" s="60">
        <f>SUM(D346:D355)/COUNTIF(D346:D355,"&gt;0")</f>
        <v>114.786646946947</v>
      </c>
      <c r="E356" s="60">
        <f t="shared" ref="E356:M356" si="36">SUM(E346:E355)/COUNTIF(E346:E355,"&gt;0")</f>
        <v>119.51797184414333</v>
      </c>
      <c r="F356" s="60">
        <f t="shared" si="36"/>
        <v>517.47277777777799</v>
      </c>
      <c r="G356" s="60">
        <f t="shared" si="36"/>
        <v>575.2461111111113</v>
      </c>
      <c r="H356" s="60">
        <f t="shared" si="36"/>
        <v>812.37495989583385</v>
      </c>
      <c r="I356" s="60">
        <f t="shared" si="36"/>
        <v>651.09225156250034</v>
      </c>
      <c r="J356" s="60">
        <f t="shared" si="36"/>
        <v>1038.6635722222227</v>
      </c>
      <c r="K356" s="60">
        <f t="shared" si="36"/>
        <v>1227.7207777777787</v>
      </c>
      <c r="L356" s="60">
        <f t="shared" si="36"/>
        <v>2483.2979568427813</v>
      </c>
      <c r="M356" s="60">
        <f t="shared" si="36"/>
        <v>2573.5771122955339</v>
      </c>
      <c r="N356" s="44"/>
      <c r="P356" s="19">
        <f>+M356/L356-1</f>
        <v>3.6354540220993714E-2</v>
      </c>
    </row>
    <row r="357" spans="1:16" x14ac:dyDescent="0.2">
      <c r="B357" s="44"/>
      <c r="C357" s="61"/>
      <c r="D357" s="60"/>
      <c r="E357" s="60"/>
      <c r="F357" s="60"/>
      <c r="G357" s="60"/>
      <c r="H357" s="60"/>
      <c r="I357" s="60"/>
      <c r="J357" s="60"/>
      <c r="K357" s="60"/>
      <c r="L357" s="60"/>
      <c r="M357" s="60"/>
      <c r="N357" s="44"/>
    </row>
    <row r="358" spans="1:16" x14ac:dyDescent="0.2">
      <c r="B358" s="44"/>
      <c r="C358" s="59"/>
      <c r="D358" s="60"/>
      <c r="E358" s="60"/>
      <c r="F358" s="60"/>
      <c r="G358" s="60"/>
      <c r="H358" s="60"/>
      <c r="I358" s="60"/>
      <c r="J358" s="60"/>
      <c r="K358" s="60"/>
      <c r="L358" s="60"/>
      <c r="M358" s="60"/>
      <c r="N358" s="44"/>
    </row>
    <row r="359" spans="1:16" ht="15.75" x14ac:dyDescent="0.25">
      <c r="B359" s="44"/>
      <c r="C359" s="45" t="str">
        <f>CONCATENATE("Kostnad fördelad per nyttighet i kr/månad och lägenhet inkl moms i ",A362)</f>
        <v>Kostnad fördelad per nyttighet i kr/månad och lägenhet inkl moms i Västernorrlands län</v>
      </c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4"/>
    </row>
    <row r="360" spans="1:16" x14ac:dyDescent="0.2">
      <c r="B360" s="44"/>
      <c r="C360" s="44"/>
      <c r="D360" s="46" t="s">
        <v>1</v>
      </c>
      <c r="E360" s="46"/>
      <c r="F360" s="46" t="s">
        <v>2</v>
      </c>
      <c r="G360" s="46"/>
      <c r="H360" s="46" t="s">
        <v>3</v>
      </c>
      <c r="I360" s="46"/>
      <c r="J360" s="46" t="s">
        <v>4</v>
      </c>
      <c r="K360" s="46"/>
      <c r="L360" s="46" t="s">
        <v>601</v>
      </c>
      <c r="M360" s="46"/>
      <c r="N360" s="44"/>
      <c r="O360" s="47" t="s">
        <v>602</v>
      </c>
    </row>
    <row r="361" spans="1:16" ht="13.5" thickBot="1" x14ac:dyDescent="0.25">
      <c r="A361" t="s">
        <v>7</v>
      </c>
      <c r="B361" s="44"/>
      <c r="C361" s="48" t="s">
        <v>8</v>
      </c>
      <c r="D361" s="49">
        <v>2023</v>
      </c>
      <c r="E361" s="49">
        <v>2024</v>
      </c>
      <c r="F361" s="49">
        <v>2023</v>
      </c>
      <c r="G361" s="49">
        <v>2024</v>
      </c>
      <c r="H361" s="49">
        <v>2023</v>
      </c>
      <c r="I361" s="49">
        <v>2024</v>
      </c>
      <c r="J361" s="49">
        <v>2023</v>
      </c>
      <c r="K361" s="49">
        <v>2024</v>
      </c>
      <c r="L361" s="49">
        <v>2023</v>
      </c>
      <c r="M361" s="49">
        <v>2024</v>
      </c>
      <c r="N361" s="44"/>
      <c r="O361" s="47">
        <v>2024</v>
      </c>
      <c r="P361" t="s">
        <v>603</v>
      </c>
    </row>
    <row r="362" spans="1:16" ht="18.75" customHeight="1" x14ac:dyDescent="0.2">
      <c r="A362" s="14" t="s">
        <v>274</v>
      </c>
      <c r="B362" s="62"/>
      <c r="C362" s="51" t="s">
        <v>277</v>
      </c>
      <c r="D362" s="52">
        <f>VLOOKUP($C362,'Bilaga 2a-24'!$B$5:$N$314,2,FALSE)</f>
        <v>150.23303303303311</v>
      </c>
      <c r="E362" s="52">
        <f>VLOOKUP($C362,'Bilaga 2a-24'!$B$5:$N$314,3,FALSE)</f>
        <v>115.12573030259894</v>
      </c>
      <c r="F362" s="52">
        <f>VLOOKUP($C362,'Bilaga 2a-24'!$B$5:$N$314,4,FALSE)</f>
        <v>417.62222222222243</v>
      </c>
      <c r="G362" s="52">
        <f>VLOOKUP($C362,'Bilaga 2a-24'!$B$5:$N$314,5,FALSE)</f>
        <v>483.76666666666694</v>
      </c>
      <c r="H362" s="52">
        <f>VLOOKUP($C362,'Bilaga 2a-24'!$B$5:$N$314,6,FALSE)</f>
        <v>706.1281250000003</v>
      </c>
      <c r="I362" s="52">
        <f>VLOOKUP($C362,'Bilaga 2a-24'!$B$5:$N$314,7,FALSE)</f>
        <v>606.87569444444489</v>
      </c>
      <c r="J362" s="52">
        <f>VLOOKUP($C362,'Bilaga 2a-24'!$B$5:$N$314,8,FALSE)</f>
        <v>951.03966666666736</v>
      </c>
      <c r="K362" s="52">
        <f>VLOOKUP($C362,'Bilaga 2a-24'!$B$5:$N$314,9,FALSE)</f>
        <v>1045.3630555555562</v>
      </c>
      <c r="L362" s="52">
        <f>VLOOKUP($C362,'Bilaga 2a-24'!$B$5:$N$314,12,FALSE)</f>
        <v>2225.0230469219227</v>
      </c>
      <c r="M362" s="52">
        <f>VLOOKUP($C362,'Bilaga 2a-24'!$B$5:$N$314,13,FALSE)</f>
        <v>2251.1311469692669</v>
      </c>
      <c r="N362" s="44"/>
      <c r="O362" s="36">
        <f>+M368-M362</f>
        <v>737.97559117635046</v>
      </c>
      <c r="P362">
        <f>RANK(M362,$M$362:$N$368,1)</f>
        <v>1</v>
      </c>
    </row>
    <row r="363" spans="1:16" x14ac:dyDescent="0.2">
      <c r="B363" s="44"/>
      <c r="C363" s="54" t="s">
        <v>278</v>
      </c>
      <c r="D363" s="55">
        <f>VLOOKUP($C363,'Bilaga 2a-24'!$B$5:$N$314,2,FALSE)</f>
        <v>101.39354354354357</v>
      </c>
      <c r="E363" s="55">
        <f>VLOOKUP($C363,'Bilaga 2a-24'!$B$5:$N$314,3,FALSE)</f>
        <v>99.716663360595604</v>
      </c>
      <c r="F363" s="55">
        <f>VLOOKUP($C363,'Bilaga 2a-24'!$B$5:$N$314,4,FALSE)</f>
        <v>465.57777777777801</v>
      </c>
      <c r="G363" s="55">
        <f>VLOOKUP($C363,'Bilaga 2a-24'!$B$5:$N$314,5,FALSE)</f>
        <v>586.55555555555577</v>
      </c>
      <c r="H363" s="55">
        <f>VLOOKUP($C363,'Bilaga 2a-24'!$B$5:$N$314,6,FALSE)</f>
        <v>752.32256944444487</v>
      </c>
      <c r="I363" s="55">
        <f>VLOOKUP($C363,'Bilaga 2a-24'!$B$5:$N$314,7,FALSE)</f>
        <v>676.19062500000041</v>
      </c>
      <c r="J363" s="55">
        <f>VLOOKUP($C363,'Bilaga 2a-24'!$B$5:$N$314,8,FALSE)</f>
        <v>866.02316666666718</v>
      </c>
      <c r="K363" s="55">
        <f>VLOOKUP($C363,'Bilaga 2a-24'!$B$5:$N$314,9,FALSE)</f>
        <v>926.81816666666703</v>
      </c>
      <c r="L363" s="55">
        <f>VLOOKUP($C363,'Bilaga 2a-24'!$B$5:$N$314,12,FALSE)</f>
        <v>2185.3170574324336</v>
      </c>
      <c r="M363" s="55">
        <f>VLOOKUP($C363,'Bilaga 2a-24'!$B$5:$N$314,13,FALSE)</f>
        <v>2289.2810105828189</v>
      </c>
      <c r="N363" s="44"/>
      <c r="P363">
        <f t="shared" ref="P363:P368" si="37">RANK(M363,$M$362:$N$368,1)</f>
        <v>2</v>
      </c>
    </row>
    <row r="364" spans="1:16" x14ac:dyDescent="0.2">
      <c r="B364" s="44"/>
      <c r="C364" s="54" t="s">
        <v>281</v>
      </c>
      <c r="D364" s="55">
        <f>VLOOKUP($C364,'Bilaga 2a-24'!$B$5:$N$314,2,FALSE)</f>
        <v>123.25961538461546</v>
      </c>
      <c r="E364" s="55">
        <f>VLOOKUP($C364,'Bilaga 2a-24'!$B$5:$N$314,3,FALSE)</f>
        <v>129.92777294582783</v>
      </c>
      <c r="F364" s="55">
        <f>VLOOKUP($C364,'Bilaga 2a-24'!$B$5:$N$314,4,FALSE)</f>
        <v>654.77777777777817</v>
      </c>
      <c r="G364" s="55">
        <f>VLOOKUP($C364,'Bilaga 2a-24'!$B$5:$N$314,5,FALSE)</f>
        <v>769.13333333333367</v>
      </c>
      <c r="H364" s="55">
        <f>VLOOKUP($C364,'Bilaga 2a-24'!$B$5:$N$314,6,FALSE)</f>
        <v>648.90798611111154</v>
      </c>
      <c r="I364" s="55">
        <f>VLOOKUP($C364,'Bilaga 2a-24'!$B$5:$N$314,7,FALSE)</f>
        <v>556.52951388888926</v>
      </c>
      <c r="J364" s="55">
        <f>VLOOKUP($C364,'Bilaga 2a-24'!$B$5:$N$314,8,FALSE)</f>
        <v>948.12322222222281</v>
      </c>
      <c r="K364" s="55">
        <f>VLOOKUP($C364,'Bilaga 2a-24'!$B$5:$N$314,9,FALSE)</f>
        <v>1061.9717777777785</v>
      </c>
      <c r="L364" s="55">
        <f>VLOOKUP($C364,'Bilaga 2a-24'!$B$5:$N$314,12,FALSE)</f>
        <v>2375.0686014957278</v>
      </c>
      <c r="M364" s="55">
        <f>VLOOKUP($C364,'Bilaga 2a-24'!$B$5:$N$314,13,FALSE)</f>
        <v>2517.5623979458292</v>
      </c>
      <c r="N364" s="44"/>
      <c r="P364">
        <f t="shared" si="37"/>
        <v>3</v>
      </c>
    </row>
    <row r="365" spans="1:16" x14ac:dyDescent="0.2">
      <c r="B365" s="44"/>
      <c r="C365" s="54" t="s">
        <v>275</v>
      </c>
      <c r="D365" s="55">
        <f>VLOOKUP($C365,'Bilaga 2a-24'!$B$5:$N$314,2,FALSE)</f>
        <v>155.3393393393394</v>
      </c>
      <c r="E365" s="55">
        <f>VLOOKUP($C365,'Bilaga 2a-24'!$B$5:$N$314,3,FALSE)</f>
        <v>170.7111146714951</v>
      </c>
      <c r="F365" s="55">
        <f>VLOOKUP($C365,'Bilaga 2a-24'!$B$5:$N$314,4,FALSE)</f>
        <v>524.4777777777781</v>
      </c>
      <c r="G365" s="55">
        <f>VLOOKUP($C365,'Bilaga 2a-24'!$B$5:$N$314,5,FALSE)</f>
        <v>592.66111111111138</v>
      </c>
      <c r="H365" s="55">
        <f>VLOOKUP($C365,'Bilaga 2a-24'!$B$5:$N$314,6,FALSE)</f>
        <v>839.21145833333378</v>
      </c>
      <c r="I365" s="55">
        <f>VLOOKUP($C365,'Bilaga 2a-24'!$B$5:$N$314,7,FALSE)</f>
        <v>856.65594722222261</v>
      </c>
      <c r="J365" s="55">
        <f>VLOOKUP($C365,'Bilaga 2a-24'!$B$5:$N$314,8,FALSE)</f>
        <v>1057.3933888888894</v>
      </c>
      <c r="K365" s="55">
        <f>VLOOKUP($C365,'Bilaga 2a-24'!$B$5:$N$314,9,FALSE)</f>
        <v>1151.9633888888893</v>
      </c>
      <c r="L365" s="55">
        <f>VLOOKUP($C365,'Bilaga 2a-24'!$B$5:$N$314,12,FALSE)</f>
        <v>2576.4219643393408</v>
      </c>
      <c r="M365" s="55">
        <f>VLOOKUP($C365,'Bilaga 2a-24'!$B$5:$N$314,13,FALSE)</f>
        <v>2771.991561893718</v>
      </c>
      <c r="N365" s="44"/>
      <c r="P365">
        <f t="shared" si="37"/>
        <v>4</v>
      </c>
    </row>
    <row r="366" spans="1:16" x14ac:dyDescent="0.2">
      <c r="B366" s="44"/>
      <c r="C366" s="54" t="s">
        <v>276</v>
      </c>
      <c r="D366" s="55">
        <f>VLOOKUP($C366,'Bilaga 2a-24'!$B$5:$N$314,2,FALSE)</f>
        <v>90.570570570570624</v>
      </c>
      <c r="E366" s="55">
        <f>VLOOKUP($C366,'Bilaga 2a-24'!$B$5:$N$314,3,FALSE)</f>
        <v>87.822220060560596</v>
      </c>
      <c r="F366" s="55">
        <f>VLOOKUP($C366,'Bilaga 2a-24'!$B$5:$N$314,4,FALSE)</f>
        <v>512.97222222222251</v>
      </c>
      <c r="G366" s="55">
        <f>VLOOKUP($C366,'Bilaga 2a-24'!$B$5:$N$314,5,FALSE)</f>
        <v>595.10555555555584</v>
      </c>
      <c r="H366" s="55">
        <f>VLOOKUP($C366,'Bilaga 2a-24'!$B$5:$N$314,6,FALSE)</f>
        <v>938.60104166666713</v>
      </c>
      <c r="I366" s="55">
        <f>VLOOKUP($C366,'Bilaga 2a-24'!$B$5:$N$314,7,FALSE)</f>
        <v>826.52118055555593</v>
      </c>
      <c r="J366" s="55">
        <f>VLOOKUP($C366,'Bilaga 2a-24'!$B$5:$N$314,8,FALSE)</f>
        <v>1109.2138888888894</v>
      </c>
      <c r="K366" s="55">
        <f>VLOOKUP($C366,'Bilaga 2a-24'!$B$5:$N$314,9,FALSE)</f>
        <v>1330.5956111111116</v>
      </c>
      <c r="L366" s="55">
        <f>VLOOKUP($C366,'Bilaga 2a-24'!$B$5:$N$314,12,FALSE)</f>
        <v>2651.3577233483497</v>
      </c>
      <c r="M366" s="55">
        <f>VLOOKUP($C366,'Bilaga 2a-24'!$B$5:$N$314,13,FALSE)</f>
        <v>2840.0445672827841</v>
      </c>
      <c r="N366" s="44"/>
      <c r="P366">
        <f t="shared" si="37"/>
        <v>5</v>
      </c>
    </row>
    <row r="367" spans="1:16" x14ac:dyDescent="0.2">
      <c r="B367" s="44"/>
      <c r="C367" s="54" t="s">
        <v>279</v>
      </c>
      <c r="D367" s="55">
        <f>VLOOKUP($C367,'Bilaga 2a-24'!$B$5:$N$314,2,FALSE)</f>
        <v>157.46696696696702</v>
      </c>
      <c r="E367" s="55">
        <f>VLOOKUP($C367,'Bilaga 2a-24'!$B$5:$N$314,3,FALSE)</f>
        <v>111.96666666666671</v>
      </c>
      <c r="F367" s="55">
        <f>VLOOKUP($C367,'Bilaga 2a-24'!$B$5:$N$314,4,FALSE)</f>
        <v>644.33333333333371</v>
      </c>
      <c r="G367" s="55">
        <f>VLOOKUP($C367,'Bilaga 2a-24'!$B$5:$N$314,5,FALSE)</f>
        <v>663.72222222222251</v>
      </c>
      <c r="H367" s="55">
        <f>VLOOKUP($C367,'Bilaga 2a-24'!$B$5:$N$314,6,FALSE)</f>
        <v>938.60104166666713</v>
      </c>
      <c r="I367" s="55">
        <f>VLOOKUP($C367,'Bilaga 2a-24'!$B$5:$N$314,7,FALSE)</f>
        <v>826.52118055555593</v>
      </c>
      <c r="J367" s="55">
        <f>VLOOKUP($C367,'Bilaga 2a-24'!$B$5:$N$314,8,FALSE)</f>
        <v>1059.591444444445</v>
      </c>
      <c r="K367" s="55">
        <f>VLOOKUP($C367,'Bilaga 2a-24'!$B$5:$N$314,9,FALSE)</f>
        <v>1349.5310555555563</v>
      </c>
      <c r="L367" s="55">
        <f>VLOOKUP($C367,'Bilaga 2a-24'!$B$5:$N$314,12,FALSE)</f>
        <v>2799.9927864114125</v>
      </c>
      <c r="M367" s="55">
        <f>VLOOKUP($C367,'Bilaga 2a-24'!$B$5:$N$314,13,FALSE)</f>
        <v>2951.7411250000018</v>
      </c>
      <c r="N367" s="44"/>
      <c r="P367">
        <f t="shared" si="37"/>
        <v>6</v>
      </c>
    </row>
    <row r="368" spans="1:16" ht="13.5" thickBot="1" x14ac:dyDescent="0.25">
      <c r="B368" s="44"/>
      <c r="C368" s="57" t="s">
        <v>280</v>
      </c>
      <c r="D368" s="58">
        <f>VLOOKUP($C368,'Bilaga 2a-24'!$B$5:$N$314,2,FALSE)</f>
        <v>132.75675675675683</v>
      </c>
      <c r="E368" s="58">
        <f>VLOOKUP($C368,'Bilaga 2a-24'!$B$5:$N$314,3,FALSE)</f>
        <v>151.2694464789495</v>
      </c>
      <c r="F368" s="58">
        <f>VLOOKUP($C368,'Bilaga 2a-24'!$B$5:$N$314,4,FALSE)</f>
        <v>612.53805555555584</v>
      </c>
      <c r="G368" s="58">
        <f>VLOOKUP($C368,'Bilaga 2a-24'!$B$5:$N$314,5,FALSE)</f>
        <v>671.88238888888918</v>
      </c>
      <c r="H368" s="58">
        <f>VLOOKUP($C368,'Bilaga 2a-24'!$B$5:$N$314,6,FALSE)</f>
        <v>905.60104166666713</v>
      </c>
      <c r="I368" s="58">
        <f>VLOOKUP($C368,'Bilaga 2a-24'!$B$5:$N$314,7,FALSE)</f>
        <v>793.52118055555593</v>
      </c>
      <c r="J368" s="58">
        <f>VLOOKUP($C368,'Bilaga 2a-24'!$B$5:$N$314,8,FALSE)</f>
        <v>1144.0075000000006</v>
      </c>
      <c r="K368" s="58">
        <f>VLOOKUP($C368,'Bilaga 2a-24'!$B$5:$N$314,9,FALSE)</f>
        <v>1372.433722222223</v>
      </c>
      <c r="L368" s="58">
        <f>VLOOKUP($C368,'Bilaga 2a-24'!$B$5:$N$314,12,FALSE)</f>
        <v>2794.9033539789802</v>
      </c>
      <c r="M368" s="58">
        <f>VLOOKUP($C368,'Bilaga 2a-24'!$B$5:$N$314,13,FALSE)</f>
        <v>2989.1067381456173</v>
      </c>
      <c r="N368" s="44"/>
      <c r="P368">
        <f t="shared" si="37"/>
        <v>7</v>
      </c>
    </row>
    <row r="369" spans="1:16" ht="18.75" customHeight="1" thickTop="1" x14ac:dyDescent="0.2">
      <c r="B369" s="44"/>
      <c r="C369" s="59" t="s">
        <v>605</v>
      </c>
      <c r="D369" s="60">
        <f>SUM(D362:D368)/COUNTIF(D362:D368,"&gt;0")</f>
        <v>130.14568937068944</v>
      </c>
      <c r="E369" s="60">
        <f t="shared" ref="E369:M369" si="38">SUM(E362:E368)/COUNTIF(E362:E368,"&gt;0")</f>
        <v>123.79137349809919</v>
      </c>
      <c r="F369" s="60">
        <f t="shared" si="38"/>
        <v>547.47130952380974</v>
      </c>
      <c r="G369" s="60">
        <f t="shared" si="38"/>
        <v>623.26097619047653</v>
      </c>
      <c r="H369" s="60">
        <f t="shared" si="38"/>
        <v>818.48189484127022</v>
      </c>
      <c r="I369" s="60">
        <f t="shared" si="38"/>
        <v>734.68790317460355</v>
      </c>
      <c r="J369" s="60">
        <f t="shared" si="38"/>
        <v>1019.3417539682545</v>
      </c>
      <c r="K369" s="60">
        <f t="shared" si="38"/>
        <v>1176.953825396826</v>
      </c>
      <c r="L369" s="60">
        <f t="shared" si="38"/>
        <v>2515.4406477040243</v>
      </c>
      <c r="M369" s="60">
        <f t="shared" si="38"/>
        <v>2658.6940782600054</v>
      </c>
      <c r="N369" s="44"/>
      <c r="P369" s="19">
        <f>+M369/L369-1</f>
        <v>5.6949636512686697E-2</v>
      </c>
    </row>
    <row r="370" spans="1:16" x14ac:dyDescent="0.2">
      <c r="B370" s="44"/>
      <c r="C370" s="59"/>
      <c r="D370" s="60"/>
      <c r="E370" s="60"/>
      <c r="F370" s="60"/>
      <c r="G370" s="60"/>
      <c r="H370" s="60"/>
      <c r="I370" s="60"/>
      <c r="J370" s="60"/>
      <c r="K370" s="60"/>
      <c r="L370" s="60"/>
      <c r="M370" s="60"/>
      <c r="N370" s="44"/>
    </row>
    <row r="371" spans="1:16" x14ac:dyDescent="0.2">
      <c r="B371" s="44"/>
      <c r="C371" s="59"/>
      <c r="D371" s="60"/>
      <c r="E371" s="60"/>
      <c r="F371" s="60"/>
      <c r="G371" s="60"/>
      <c r="H371" s="60"/>
      <c r="I371" s="60"/>
      <c r="J371" s="60"/>
      <c r="K371" s="60"/>
      <c r="L371" s="60"/>
      <c r="M371" s="60"/>
      <c r="N371" s="44"/>
    </row>
    <row r="372" spans="1:16" ht="15.75" x14ac:dyDescent="0.25">
      <c r="B372" s="44"/>
      <c r="C372" s="45" t="str">
        <f>CONCATENATE("Kostnad fördelad per nyttighet i kr/månad och lägenhet inkl moms i ",A375)</f>
        <v>Kostnad fördelad per nyttighet i kr/månad och lägenhet inkl moms i Jämtlands län</v>
      </c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4"/>
    </row>
    <row r="373" spans="1:16" x14ac:dyDescent="0.2">
      <c r="B373" s="44"/>
      <c r="C373" s="44"/>
      <c r="D373" s="46" t="s">
        <v>1</v>
      </c>
      <c r="E373" s="46"/>
      <c r="F373" s="46" t="s">
        <v>2</v>
      </c>
      <c r="G373" s="46"/>
      <c r="H373" s="46" t="s">
        <v>3</v>
      </c>
      <c r="I373" s="46"/>
      <c r="J373" s="46" t="s">
        <v>4</v>
      </c>
      <c r="K373" s="46"/>
      <c r="L373" s="46" t="s">
        <v>601</v>
      </c>
      <c r="M373" s="46"/>
      <c r="N373" s="44"/>
      <c r="O373" s="47" t="s">
        <v>602</v>
      </c>
    </row>
    <row r="374" spans="1:16" ht="13.5" thickBot="1" x14ac:dyDescent="0.25">
      <c r="A374" t="s">
        <v>7</v>
      </c>
      <c r="B374" s="44"/>
      <c r="C374" s="48" t="s">
        <v>8</v>
      </c>
      <c r="D374" s="49">
        <v>2023</v>
      </c>
      <c r="E374" s="49">
        <v>2024</v>
      </c>
      <c r="F374" s="49">
        <v>2023</v>
      </c>
      <c r="G374" s="49">
        <v>2024</v>
      </c>
      <c r="H374" s="49">
        <v>2023</v>
      </c>
      <c r="I374" s="49">
        <v>2024</v>
      </c>
      <c r="J374" s="49">
        <v>2023</v>
      </c>
      <c r="K374" s="49">
        <v>2024</v>
      </c>
      <c r="L374" s="49">
        <v>2023</v>
      </c>
      <c r="M374" s="49">
        <v>2024</v>
      </c>
      <c r="N374" s="44"/>
      <c r="O374" s="47">
        <v>2024</v>
      </c>
      <c r="P374" t="s">
        <v>603</v>
      </c>
    </row>
    <row r="375" spans="1:16" ht="18.75" customHeight="1" x14ac:dyDescent="0.2">
      <c r="A375" s="14" t="s">
        <v>282</v>
      </c>
      <c r="B375" s="62"/>
      <c r="C375" s="51" t="s">
        <v>290</v>
      </c>
      <c r="D375" s="52">
        <f>VLOOKUP($C375,'Bilaga 2a-24'!$B$5:$N$314,2,FALSE)</f>
        <v>151.73213213213222</v>
      </c>
      <c r="E375" s="52">
        <f>VLOOKUP($C375,'Bilaga 2a-24'!$B$5:$N$314,3,FALSE)</f>
        <v>121.93333307902007</v>
      </c>
      <c r="F375" s="52">
        <f>VLOOKUP($C375,'Bilaga 2a-24'!$B$5:$N$314,4,FALSE)</f>
        <v>364.82222222222248</v>
      </c>
      <c r="G375" s="52">
        <f>VLOOKUP($C375,'Bilaga 2a-24'!$B$5:$N$314,5,FALSE)</f>
        <v>412.57777777777795</v>
      </c>
      <c r="H375" s="52">
        <f>VLOOKUP($C375,'Bilaga 2a-24'!$B$5:$N$314,6,FALSE)</f>
        <v>712.68020833333367</v>
      </c>
      <c r="I375" s="52">
        <f>VLOOKUP($C375,'Bilaga 2a-24'!$B$5:$N$314,7,FALSE)</f>
        <v>600.60034722222247</v>
      </c>
      <c r="J375" s="52">
        <f>VLOOKUP($C375,'Bilaga 2a-24'!$B$5:$N$314,8,FALSE)</f>
        <v>914.78783333333377</v>
      </c>
      <c r="K375" s="52">
        <f>VLOOKUP($C375,'Bilaga 2a-24'!$B$5:$N$314,9,FALSE)</f>
        <v>997.09161111111155</v>
      </c>
      <c r="L375" s="52">
        <f>VLOOKUP($C375,'Bilaga 2a-24'!$B$5:$N$314,12,FALSE)</f>
        <v>2144.0223960210219</v>
      </c>
      <c r="M375" s="52">
        <f>VLOOKUP($C375,'Bilaga 2a-24'!$B$5:$N$314,13,FALSE)</f>
        <v>2132.2030691901323</v>
      </c>
      <c r="N375" s="44"/>
      <c r="O375" s="36">
        <f>+M382-M375</f>
        <v>1034.8685399909136</v>
      </c>
      <c r="P375">
        <f>RANK(M375,$M$375:$M$382,1)</f>
        <v>1</v>
      </c>
    </row>
    <row r="376" spans="1:16" x14ac:dyDescent="0.2">
      <c r="B376" s="44"/>
      <c r="C376" s="54" t="s">
        <v>288</v>
      </c>
      <c r="D376" s="55">
        <f>VLOOKUP($C376,'Bilaga 2a-24'!$B$5:$N$314,2,FALSE)</f>
        <v>97.335585585585633</v>
      </c>
      <c r="E376" s="55">
        <f>VLOOKUP($C376,'Bilaga 2a-24'!$B$5:$N$314,3,FALSE)</f>
        <v>168.80555682712119</v>
      </c>
      <c r="F376" s="55">
        <f>VLOOKUP($C376,'Bilaga 2a-24'!$B$5:$N$314,4,FALSE)</f>
        <v>441.66666666666691</v>
      </c>
      <c r="G376" s="55">
        <f>VLOOKUP($C376,'Bilaga 2a-24'!$B$5:$N$314,5,FALSE)</f>
        <v>534.50000000000023</v>
      </c>
      <c r="H376" s="55">
        <f>VLOOKUP($C376,'Bilaga 2a-24'!$B$5:$N$314,6,FALSE)</f>
        <v>886.67061174242463</v>
      </c>
      <c r="I376" s="55">
        <f>VLOOKUP($C376,'Bilaga 2a-24'!$B$5:$N$314,7,FALSE)</f>
        <v>784.94213952020255</v>
      </c>
      <c r="J376" s="55">
        <f>VLOOKUP($C376,'Bilaga 2a-24'!$B$5:$N$314,8,FALSE)</f>
        <v>978.68155555555597</v>
      </c>
      <c r="K376" s="55">
        <f>VLOOKUP($C376,'Bilaga 2a-24'!$B$5:$N$314,9,FALSE)</f>
        <v>1129.4788888888895</v>
      </c>
      <c r="L376" s="55">
        <f>VLOOKUP($C376,'Bilaga 2a-24'!$B$5:$N$314,12,FALSE)</f>
        <v>2404.3544195502332</v>
      </c>
      <c r="M376" s="55">
        <f>VLOOKUP($C376,'Bilaga 2a-24'!$B$5:$N$314,13,FALSE)</f>
        <v>2617.7265852362139</v>
      </c>
      <c r="N376" s="44"/>
      <c r="P376">
        <f t="shared" ref="P376:P382" si="39">RANK(M376,$M$375:$M$382,1)</f>
        <v>2</v>
      </c>
    </row>
    <row r="377" spans="1:16" x14ac:dyDescent="0.2">
      <c r="B377" s="44"/>
      <c r="C377" s="54" t="s">
        <v>285</v>
      </c>
      <c r="D377" s="55">
        <f>VLOOKUP($C377,'Bilaga 2a-24'!$B$5:$N$314,2,FALSE)</f>
        <v>179.71126126126137</v>
      </c>
      <c r="E377" s="55">
        <f>VLOOKUP($C377,'Bilaga 2a-24'!$B$5:$N$314,3,FALSE)</f>
        <v>218.15000000000012</v>
      </c>
      <c r="F377" s="55">
        <f>VLOOKUP($C377,'Bilaga 2a-24'!$B$5:$N$314,4,FALSE)</f>
        <v>683.28333333333364</v>
      </c>
      <c r="G377" s="55">
        <f>VLOOKUP($C377,'Bilaga 2a-24'!$B$5:$N$314,5,FALSE)</f>
        <v>758.47222222222263</v>
      </c>
      <c r="H377" s="55">
        <f>VLOOKUP($C377,'Bilaga 2a-24'!$B$5:$N$314,6,FALSE)</f>
        <v>712.68020833333367</v>
      </c>
      <c r="I377" s="55">
        <f>VLOOKUP($C377,'Bilaga 2a-24'!$B$5:$N$314,7,FALSE)</f>
        <v>600.60034722222247</v>
      </c>
      <c r="J377" s="55">
        <f>VLOOKUP($C377,'Bilaga 2a-24'!$B$5:$N$314,8,FALSE)</f>
        <v>954.99616666666714</v>
      </c>
      <c r="K377" s="55">
        <f>VLOOKUP($C377,'Bilaga 2a-24'!$B$5:$N$314,9,FALSE)</f>
        <v>1044.0013333333338</v>
      </c>
      <c r="L377" s="55">
        <f>VLOOKUP($C377,'Bilaga 2a-24'!$B$5:$N$314,12,FALSE)</f>
        <v>2530.670969594596</v>
      </c>
      <c r="M377" s="55">
        <f>VLOOKUP($C377,'Bilaga 2a-24'!$B$5:$N$314,13,FALSE)</f>
        <v>2621.2239027777791</v>
      </c>
      <c r="N377" s="44"/>
      <c r="P377">
        <f t="shared" si="39"/>
        <v>3</v>
      </c>
    </row>
    <row r="378" spans="1:16" x14ac:dyDescent="0.2">
      <c r="B378" s="44"/>
      <c r="C378" s="54" t="s">
        <v>287</v>
      </c>
      <c r="D378" s="55">
        <f>VLOOKUP($C378,'Bilaga 2a-24'!$B$5:$N$314,2,FALSE)</f>
        <v>206.16630824372771</v>
      </c>
      <c r="E378" s="55">
        <f>VLOOKUP($C378,'Bilaga 2a-24'!$B$5:$N$314,3,FALSE)</f>
        <v>218.3555555555557</v>
      </c>
      <c r="F378" s="55">
        <f>VLOOKUP($C378,'Bilaga 2a-24'!$B$5:$N$314,4,FALSE)</f>
        <v>658.3388888888893</v>
      </c>
      <c r="G378" s="55">
        <f>VLOOKUP($C378,'Bilaga 2a-24'!$B$5:$N$314,5,FALSE)</f>
        <v>801.70000000000039</v>
      </c>
      <c r="H378" s="55">
        <f>VLOOKUP($C378,'Bilaga 2a-24'!$B$5:$N$314,6,FALSE)</f>
        <v>712.68020833333367</v>
      </c>
      <c r="I378" s="55">
        <f>VLOOKUP($C378,'Bilaga 2a-24'!$B$5:$N$314,7,FALSE)</f>
        <v>600.60034722222247</v>
      </c>
      <c r="J378" s="55">
        <f>VLOOKUP($C378,'Bilaga 2a-24'!$B$5:$N$314,8,FALSE)</f>
        <v>954.99616666666714</v>
      </c>
      <c r="K378" s="55">
        <f>VLOOKUP($C378,'Bilaga 2a-24'!$B$5:$N$314,9,FALSE)</f>
        <v>1044.0013333333338</v>
      </c>
      <c r="L378" s="55">
        <f>VLOOKUP($C378,'Bilaga 2a-24'!$B$5:$N$314,12,FALSE)</f>
        <v>2532.1815721326175</v>
      </c>
      <c r="M378" s="55">
        <f>VLOOKUP($C378,'Bilaga 2a-24'!$B$5:$N$314,13,FALSE)</f>
        <v>2664.6572361111125</v>
      </c>
      <c r="N378" s="44"/>
      <c r="P378">
        <f t="shared" si="39"/>
        <v>4</v>
      </c>
    </row>
    <row r="379" spans="1:16" x14ac:dyDescent="0.2">
      <c r="B379" s="44"/>
      <c r="C379" s="54" t="s">
        <v>283</v>
      </c>
      <c r="D379" s="55">
        <f>VLOOKUP($C379,'Bilaga 2a-24'!$B$5:$N$314,2,FALSE)</f>
        <v>90.999549549549613</v>
      </c>
      <c r="E379" s="55">
        <f>VLOOKUP($C379,'Bilaga 2a-24'!$B$5:$N$314,3,FALSE)</f>
        <v>98.766666666666708</v>
      </c>
      <c r="F379" s="55">
        <f>VLOOKUP($C379,'Bilaga 2a-24'!$B$5:$N$314,4,FALSE)</f>
        <v>489.32222222222248</v>
      </c>
      <c r="G379" s="55">
        <f>VLOOKUP($C379,'Bilaga 2a-24'!$B$5:$N$314,5,FALSE)</f>
        <v>603.0500000000003</v>
      </c>
      <c r="H379" s="55">
        <f>VLOOKUP($C379,'Bilaga 2a-24'!$B$5:$N$314,6,FALSE)</f>
        <v>905.60104166666713</v>
      </c>
      <c r="I379" s="55">
        <f>VLOOKUP($C379,'Bilaga 2a-24'!$B$5:$N$314,7,FALSE)</f>
        <v>793.52118055555593</v>
      </c>
      <c r="J379" s="55">
        <f>VLOOKUP($C379,'Bilaga 2a-24'!$B$5:$N$314,8,FALSE)</f>
        <v>1092.1226666666671</v>
      </c>
      <c r="K379" s="55">
        <f>VLOOKUP($C379,'Bilaga 2a-24'!$B$5:$N$314,9,FALSE)</f>
        <v>1177.9004444444449</v>
      </c>
      <c r="L379" s="55">
        <f>VLOOKUP($C379,'Bilaga 2a-24'!$B$5:$N$314,12,FALSE)</f>
        <v>2578.0454801051064</v>
      </c>
      <c r="M379" s="55">
        <f>VLOOKUP($C379,'Bilaga 2a-24'!$B$5:$N$314,13,FALSE)</f>
        <v>2673.2382916666679</v>
      </c>
      <c r="N379" s="44"/>
      <c r="P379">
        <f t="shared" si="39"/>
        <v>5</v>
      </c>
    </row>
    <row r="380" spans="1:16" x14ac:dyDescent="0.2">
      <c r="B380" s="44"/>
      <c r="C380" s="54" t="s">
        <v>286</v>
      </c>
      <c r="D380" s="55">
        <f>VLOOKUP($C380,'Bilaga 2a-24'!$B$5:$N$314,2,FALSE)</f>
        <v>171.27102102102108</v>
      </c>
      <c r="E380" s="55">
        <f>VLOOKUP($C380,'Bilaga 2a-24'!$B$5:$N$314,3,FALSE)</f>
        <v>150.71111255221896</v>
      </c>
      <c r="F380" s="55">
        <f>VLOOKUP($C380,'Bilaga 2a-24'!$B$5:$N$314,4,FALSE)</f>
        <v>620.99444444444475</v>
      </c>
      <c r="G380" s="55">
        <f>VLOOKUP($C380,'Bilaga 2a-24'!$B$5:$N$314,5,FALSE)</f>
        <v>667.22222222222251</v>
      </c>
      <c r="H380" s="55">
        <f>VLOOKUP($C380,'Bilaga 2a-24'!$B$5:$N$314,6,FALSE)</f>
        <v>905.60104166666713</v>
      </c>
      <c r="I380" s="55">
        <f>VLOOKUP($C380,'Bilaga 2a-24'!$B$5:$N$314,7,FALSE)</f>
        <v>793.52118055555593</v>
      </c>
      <c r="J380" s="55">
        <f>VLOOKUP($C380,'Bilaga 2a-24'!$B$5:$N$314,8,FALSE)</f>
        <v>977.21261111111153</v>
      </c>
      <c r="K380" s="55">
        <f>VLOOKUP($C380,'Bilaga 2a-24'!$B$5:$N$314,9,FALSE)</f>
        <v>1123.3565000000006</v>
      </c>
      <c r="L380" s="55">
        <f>VLOOKUP($C380,'Bilaga 2a-24'!$B$5:$N$314,12,FALSE)</f>
        <v>2675.0791182432445</v>
      </c>
      <c r="M380" s="55">
        <f>VLOOKUP($C380,'Bilaga 2a-24'!$B$5:$N$314,13,FALSE)</f>
        <v>2734.8110153299972</v>
      </c>
      <c r="N380" s="44"/>
      <c r="P380">
        <f t="shared" si="39"/>
        <v>6</v>
      </c>
    </row>
    <row r="381" spans="1:16" x14ac:dyDescent="0.2">
      <c r="B381" s="44"/>
      <c r="C381" s="54" t="s">
        <v>289</v>
      </c>
      <c r="D381" s="55">
        <f>VLOOKUP($C381,'Bilaga 2a-24'!$B$5:$N$314,2,FALSE)</f>
        <v>87.077927927927973</v>
      </c>
      <c r="E381" s="55">
        <f>VLOOKUP($C381,'Bilaga 2a-24'!$B$5:$N$314,3,FALSE)</f>
        <v>152.77777777777786</v>
      </c>
      <c r="F381" s="55">
        <f>VLOOKUP($C381,'Bilaga 2a-24'!$B$5:$N$314,4,FALSE)</f>
        <v>544.3333333333336</v>
      </c>
      <c r="G381" s="55">
        <f>VLOOKUP($C381,'Bilaga 2a-24'!$B$5:$N$314,5,FALSE)</f>
        <v>544.3333333333336</v>
      </c>
      <c r="H381" s="55">
        <f>VLOOKUP($C381,'Bilaga 2a-24'!$B$5:$N$314,6,FALSE)</f>
        <v>839.21145833333378</v>
      </c>
      <c r="I381" s="55">
        <f>VLOOKUP($C381,'Bilaga 2a-24'!$B$5:$N$314,7,FALSE)</f>
        <v>856.65595277777823</v>
      </c>
      <c r="J381" s="55">
        <f>VLOOKUP($C381,'Bilaga 2a-24'!$B$5:$N$314,8,FALSE)</f>
        <v>1179.2621666666671</v>
      </c>
      <c r="K381" s="55">
        <f>VLOOKUP($C381,'Bilaga 2a-24'!$B$5:$N$314,9,FALSE)</f>
        <v>1313.1505555555561</v>
      </c>
      <c r="L381" s="55">
        <f>VLOOKUP($C381,'Bilaga 2a-24'!$B$5:$N$314,12,FALSE)</f>
        <v>2649.8848862612626</v>
      </c>
      <c r="M381" s="55">
        <f>VLOOKUP($C381,'Bilaga 2a-24'!$B$5:$N$314,13,FALSE)</f>
        <v>2866.9176194444458</v>
      </c>
      <c r="N381" s="44"/>
      <c r="P381">
        <f t="shared" si="39"/>
        <v>7</v>
      </c>
    </row>
    <row r="382" spans="1:16" ht="13.5" thickBot="1" x14ac:dyDescent="0.25">
      <c r="B382" s="44"/>
      <c r="C382" s="57" t="s">
        <v>284</v>
      </c>
      <c r="D382" s="58">
        <f>VLOOKUP($C382,'Bilaga 2a-24'!$B$5:$N$314,2,FALSE)</f>
        <v>152.96951951951959</v>
      </c>
      <c r="E382" s="58">
        <f>VLOOKUP($C382,'Bilaga 2a-24'!$B$5:$N$314,3,FALSE)</f>
        <v>201.19444529215511</v>
      </c>
      <c r="F382" s="58">
        <f>VLOOKUP($C382,'Bilaga 2a-24'!$B$5:$N$314,4,FALSE)</f>
        <v>506.41111111111132</v>
      </c>
      <c r="G382" s="58">
        <f>VLOOKUP($C382,'Bilaga 2a-24'!$B$5:$N$314,5,FALSE)</f>
        <v>623.40000000000032</v>
      </c>
      <c r="H382" s="58">
        <f>VLOOKUP($C382,'Bilaga 2a-24'!$B$5:$N$314,6,FALSE)</f>
        <v>839.21145833333378</v>
      </c>
      <c r="I382" s="58">
        <f>VLOOKUP($C382,'Bilaga 2a-24'!$B$5:$N$314,7,FALSE)</f>
        <v>856.65594166666722</v>
      </c>
      <c r="J382" s="58">
        <f>VLOOKUP($C382,'Bilaga 2a-24'!$B$5:$N$314,8,FALSE)</f>
        <v>1142.9352777777783</v>
      </c>
      <c r="K382" s="58">
        <f>VLOOKUP($C382,'Bilaga 2a-24'!$B$5:$N$314,9,FALSE)</f>
        <v>1485.8212222222228</v>
      </c>
      <c r="L382" s="58">
        <f>VLOOKUP($C382,'Bilaga 2a-24'!$B$5:$N$314,12,FALSE)</f>
        <v>2641.5273667417428</v>
      </c>
      <c r="M382" s="58">
        <f>VLOOKUP($C382,'Bilaga 2a-24'!$B$5:$N$314,13,FALSE)</f>
        <v>3167.0716091810459</v>
      </c>
      <c r="N382" s="44"/>
      <c r="P382">
        <f t="shared" si="39"/>
        <v>8</v>
      </c>
    </row>
    <row r="383" spans="1:16" ht="18.75" customHeight="1" thickTop="1" x14ac:dyDescent="0.2">
      <c r="B383" s="44"/>
      <c r="C383" s="59" t="s">
        <v>605</v>
      </c>
      <c r="D383" s="60">
        <f>SUM(D375:D382)/COUNTIF(D375:D382,"&gt;0")</f>
        <v>142.15791315509065</v>
      </c>
      <c r="E383" s="60">
        <f t="shared" ref="E383:M383" si="40">SUM(E375:E382)/COUNTIF(E375:E382,"&gt;0")</f>
        <v>166.33680596881445</v>
      </c>
      <c r="F383" s="60">
        <f t="shared" si="40"/>
        <v>538.64652777777803</v>
      </c>
      <c r="G383" s="60">
        <f t="shared" si="40"/>
        <v>618.15694444444478</v>
      </c>
      <c r="H383" s="60">
        <f t="shared" si="40"/>
        <v>814.29202959280349</v>
      </c>
      <c r="I383" s="60">
        <f t="shared" si="40"/>
        <v>735.88717959280325</v>
      </c>
      <c r="J383" s="60">
        <f t="shared" si="40"/>
        <v>1024.374305555556</v>
      </c>
      <c r="K383" s="60">
        <f t="shared" si="40"/>
        <v>1164.3502361111118</v>
      </c>
      <c r="L383" s="60">
        <f t="shared" si="40"/>
        <v>2519.4707760812275</v>
      </c>
      <c r="M383" s="60">
        <f t="shared" si="40"/>
        <v>2684.7311661171743</v>
      </c>
      <c r="N383" s="44"/>
      <c r="P383" s="19">
        <f>+M383/L383-1</f>
        <v>6.5593295070082824E-2</v>
      </c>
    </row>
    <row r="384" spans="1:16" x14ac:dyDescent="0.2">
      <c r="B384" s="44"/>
      <c r="C384" s="61"/>
      <c r="D384" s="60"/>
      <c r="E384" s="60"/>
      <c r="F384" s="60"/>
      <c r="G384" s="60"/>
      <c r="H384" s="60"/>
      <c r="I384" s="60"/>
      <c r="J384" s="60"/>
      <c r="K384" s="60"/>
      <c r="L384" s="60"/>
      <c r="M384" s="60"/>
      <c r="N384" s="44"/>
    </row>
    <row r="385" spans="1:16" x14ac:dyDescent="0.2">
      <c r="B385" s="44"/>
      <c r="C385" s="59"/>
      <c r="D385" s="60"/>
      <c r="E385" s="60"/>
      <c r="F385" s="60"/>
      <c r="G385" s="60"/>
      <c r="H385" s="60"/>
      <c r="I385" s="60"/>
      <c r="J385" s="60"/>
      <c r="K385" s="60"/>
      <c r="L385" s="60"/>
      <c r="M385" s="60"/>
      <c r="N385" s="44"/>
    </row>
    <row r="386" spans="1:16" ht="15.75" x14ac:dyDescent="0.25">
      <c r="B386" s="44"/>
      <c r="C386" s="45" t="str">
        <f>CONCATENATE("Kostnad fördelad per nyttighet i kr/månad och lägenhet inkl moms i ",A389)</f>
        <v>Kostnad fördelad per nyttighet i kr/månad och lägenhet inkl moms i Västerbottens län</v>
      </c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4"/>
    </row>
    <row r="387" spans="1:16" x14ac:dyDescent="0.2">
      <c r="B387" s="44"/>
      <c r="C387" s="44"/>
      <c r="D387" s="46" t="s">
        <v>1</v>
      </c>
      <c r="E387" s="46"/>
      <c r="F387" s="46" t="s">
        <v>2</v>
      </c>
      <c r="G387" s="46"/>
      <c r="H387" s="46" t="s">
        <v>3</v>
      </c>
      <c r="I387" s="46"/>
      <c r="J387" s="46" t="s">
        <v>4</v>
      </c>
      <c r="K387" s="46"/>
      <c r="L387" s="46" t="s">
        <v>601</v>
      </c>
      <c r="M387" s="46"/>
      <c r="N387" s="44"/>
      <c r="O387" s="47" t="s">
        <v>602</v>
      </c>
    </row>
    <row r="388" spans="1:16" ht="13.5" thickBot="1" x14ac:dyDescent="0.25">
      <c r="A388" t="s">
        <v>7</v>
      </c>
      <c r="B388" s="44"/>
      <c r="C388" s="48" t="s">
        <v>8</v>
      </c>
      <c r="D388" s="49">
        <v>2023</v>
      </c>
      <c r="E388" s="49">
        <v>2024</v>
      </c>
      <c r="F388" s="49">
        <v>2023</v>
      </c>
      <c r="G388" s="49">
        <v>2024</v>
      </c>
      <c r="H388" s="49">
        <v>2023</v>
      </c>
      <c r="I388" s="49">
        <v>2024</v>
      </c>
      <c r="J388" s="49">
        <v>2023</v>
      </c>
      <c r="K388" s="49">
        <v>2024</v>
      </c>
      <c r="L388" s="49">
        <v>2023</v>
      </c>
      <c r="M388" s="49">
        <v>2024</v>
      </c>
      <c r="N388" s="44"/>
      <c r="O388" s="47">
        <v>2024</v>
      </c>
      <c r="P388" t="s">
        <v>603</v>
      </c>
    </row>
    <row r="389" spans="1:16" ht="18.75" customHeight="1" x14ac:dyDescent="0.2">
      <c r="A389" s="14" t="s">
        <v>291</v>
      </c>
      <c r="B389" s="62"/>
      <c r="C389" s="51" t="s">
        <v>299</v>
      </c>
      <c r="D389" s="52">
        <f>VLOOKUP($C389,'Bilaga 2a-24'!$B$5:$N$314,2,FALSE)</f>
        <v>159.48573573573583</v>
      </c>
      <c r="E389" s="52">
        <f>VLOOKUP($C389,'Bilaga 2a-24'!$B$5:$N$314,3,FALSE)</f>
        <v>165.2361111111112</v>
      </c>
      <c r="F389" s="52">
        <f>VLOOKUP($C389,'Bilaga 2a-24'!$B$5:$N$314,4,FALSE)</f>
        <v>306.47222222222234</v>
      </c>
      <c r="G389" s="52">
        <f>VLOOKUP($C389,'Bilaga 2a-24'!$B$5:$N$314,5,FALSE)</f>
        <v>306.47222222222234</v>
      </c>
      <c r="H389" s="52">
        <f>VLOOKUP($C389,'Bilaga 2a-24'!$B$5:$N$314,6,FALSE)</f>
        <v>731.49965277777812</v>
      </c>
      <c r="I389" s="52">
        <f>VLOOKUP($C389,'Bilaga 2a-24'!$B$5:$N$314,7,FALSE)</f>
        <v>651.98923611111138</v>
      </c>
      <c r="J389" s="52">
        <f>VLOOKUP($C389,'Bilaga 2a-24'!$B$5:$N$314,8,FALSE)</f>
        <v>847.055555555556</v>
      </c>
      <c r="K389" s="52">
        <f>VLOOKUP($C389,'Bilaga 2a-24'!$B$5:$N$314,9,FALSE)</f>
        <v>889.94444444444491</v>
      </c>
      <c r="L389" s="52">
        <f>VLOOKUP($C389,'Bilaga 2a-24'!$B$5:$N$314,12,FALSE)</f>
        <v>2044.5131662912925</v>
      </c>
      <c r="M389" s="52">
        <f>VLOOKUP($C389,'Bilaga 2a-24'!$B$5:$N$314,13,FALSE)</f>
        <v>2013.6420138888898</v>
      </c>
      <c r="N389" s="44"/>
      <c r="O389" s="36">
        <f>+M403-M389</f>
        <v>1121.6392777777787</v>
      </c>
      <c r="P389">
        <f>RANK(M389,$M$389:$M$403,1)</f>
        <v>1</v>
      </c>
    </row>
    <row r="390" spans="1:16" x14ac:dyDescent="0.2">
      <c r="B390" s="44"/>
      <c r="C390" s="54" t="s">
        <v>297</v>
      </c>
      <c r="D390" s="55">
        <f>VLOOKUP($C390,'Bilaga 2a-24'!$B$5:$N$314,2,FALSE)</f>
        <v>132.82222222222228</v>
      </c>
      <c r="E390" s="55">
        <f>VLOOKUP($C390,'Bilaga 2a-24'!$B$5:$N$314,3,FALSE)</f>
        <v>148.57511520385728</v>
      </c>
      <c r="F390" s="55">
        <f>VLOOKUP($C390,'Bilaga 2a-24'!$B$5:$N$314,4,FALSE)</f>
        <v>467.23333333333358</v>
      </c>
      <c r="G390" s="55">
        <f>VLOOKUP($C390,'Bilaga 2a-24'!$B$5:$N$314,5,FALSE)</f>
        <v>467.23333333333358</v>
      </c>
      <c r="H390" s="55">
        <f>VLOOKUP($C390,'Bilaga 2a-24'!$B$5:$N$314,6,FALSE)</f>
        <v>710.43107638888932</v>
      </c>
      <c r="I390" s="55">
        <f>VLOOKUP($C390,'Bilaga 2a-24'!$B$5:$N$314,7,FALSE)</f>
        <v>617.30260416666704</v>
      </c>
      <c r="J390" s="55">
        <f>VLOOKUP($C390,'Bilaga 2a-24'!$B$5:$N$314,8,FALSE)</f>
        <v>891.83155555555595</v>
      </c>
      <c r="K390" s="55">
        <f>VLOOKUP($C390,'Bilaga 2a-24'!$B$5:$N$314,9,FALSE)</f>
        <v>934.98850000000039</v>
      </c>
      <c r="L390" s="55">
        <f>VLOOKUP($C390,'Bilaga 2a-24'!$B$5:$N$314,12,FALSE)</f>
        <v>2202.3181875000009</v>
      </c>
      <c r="M390" s="55">
        <f>VLOOKUP($C390,'Bilaga 2a-24'!$B$5:$N$314,13,FALSE)</f>
        <v>2168.0995527038581</v>
      </c>
      <c r="N390" s="44"/>
      <c r="P390">
        <f t="shared" ref="P390:P403" si="41">RANK(M390,$M$389:$M$403,1)</f>
        <v>2</v>
      </c>
    </row>
    <row r="391" spans="1:16" x14ac:dyDescent="0.2">
      <c r="B391" s="44"/>
      <c r="C391" s="54" t="s">
        <v>304</v>
      </c>
      <c r="D391" s="55">
        <f>VLOOKUP($C391,'Bilaga 2a-24'!$B$5:$N$314,2,FALSE)</f>
        <v>127.42777777777785</v>
      </c>
      <c r="E391" s="55">
        <f>VLOOKUP($C391,'Bilaga 2a-24'!$B$5:$N$314,3,FALSE)</f>
        <v>142.24756028917116</v>
      </c>
      <c r="F391" s="55">
        <f>VLOOKUP($C391,'Bilaga 2a-24'!$B$5:$N$314,4,FALSE)</f>
        <v>467.72777777777804</v>
      </c>
      <c r="G391" s="55">
        <f>VLOOKUP($C391,'Bilaga 2a-24'!$B$5:$N$314,5,FALSE)</f>
        <v>514.71111111111134</v>
      </c>
      <c r="H391" s="55">
        <f>VLOOKUP($C391,'Bilaga 2a-24'!$B$5:$N$314,6,FALSE)</f>
        <v>617.69756944444475</v>
      </c>
      <c r="I391" s="55">
        <f>VLOOKUP($C391,'Bilaga 2a-24'!$B$5:$N$314,7,FALSE)</f>
        <v>517.30173611111138</v>
      </c>
      <c r="J391" s="55">
        <f>VLOOKUP($C391,'Bilaga 2a-24'!$B$5:$N$314,8,FALSE)</f>
        <v>920.13822222222279</v>
      </c>
      <c r="K391" s="55">
        <f>VLOOKUP($C391,'Bilaga 2a-24'!$B$5:$N$314,9,FALSE)</f>
        <v>993.97144444444484</v>
      </c>
      <c r="L391" s="55">
        <f>VLOOKUP($C391,'Bilaga 2a-24'!$B$5:$N$314,12,FALSE)</f>
        <v>2132.9913472222233</v>
      </c>
      <c r="M391" s="55">
        <f>VLOOKUP($C391,'Bilaga 2a-24'!$B$5:$N$314,13,FALSE)</f>
        <v>2168.2318519558389</v>
      </c>
      <c r="N391" s="44"/>
      <c r="P391">
        <f t="shared" si="41"/>
        <v>3</v>
      </c>
    </row>
    <row r="392" spans="1:16" x14ac:dyDescent="0.2">
      <c r="B392" s="44"/>
      <c r="C392" s="54" t="s">
        <v>305</v>
      </c>
      <c r="D392" s="55">
        <f>VLOOKUP($C392,'Bilaga 2a-24'!$B$5:$N$314,2,FALSE)</f>
        <v>151.32552552552562</v>
      </c>
      <c r="E392" s="55">
        <f>VLOOKUP($C392,'Bilaga 2a-24'!$B$5:$N$314,3,FALSE)</f>
        <v>202.38942040337454</v>
      </c>
      <c r="F392" s="55">
        <f>VLOOKUP($C392,'Bilaga 2a-24'!$B$5:$N$314,4,FALSE)</f>
        <v>372.92777777777792</v>
      </c>
      <c r="G392" s="55">
        <f>VLOOKUP($C392,'Bilaga 2a-24'!$B$5:$N$314,5,FALSE)</f>
        <v>417.61111111111131</v>
      </c>
      <c r="H392" s="55">
        <f>VLOOKUP($C392,'Bilaga 2a-24'!$B$5:$N$314,6,FALSE)</f>
        <v>721.40243055555595</v>
      </c>
      <c r="I392" s="55">
        <f>VLOOKUP($C392,'Bilaga 2a-24'!$B$5:$N$314,7,FALSE)</f>
        <v>618.48923611111138</v>
      </c>
      <c r="J392" s="55">
        <f>VLOOKUP($C392,'Bilaga 2a-24'!$B$5:$N$314,8,FALSE)</f>
        <v>895.47711111111164</v>
      </c>
      <c r="K392" s="55">
        <f>VLOOKUP($C392,'Bilaga 2a-24'!$B$5:$N$314,9,FALSE)</f>
        <v>939.29883333333385</v>
      </c>
      <c r="L392" s="55">
        <f>VLOOKUP($C392,'Bilaga 2a-24'!$B$5:$N$314,12,FALSE)</f>
        <v>2141.1328449699708</v>
      </c>
      <c r="M392" s="55">
        <f>VLOOKUP($C392,'Bilaga 2a-24'!$B$5:$N$314,13,FALSE)</f>
        <v>2177.7886009589311</v>
      </c>
      <c r="N392" s="44"/>
      <c r="P392">
        <f t="shared" si="41"/>
        <v>4</v>
      </c>
    </row>
    <row r="393" spans="1:16" x14ac:dyDescent="0.2">
      <c r="B393" s="44"/>
      <c r="C393" s="54" t="s">
        <v>294</v>
      </c>
      <c r="D393" s="55">
        <f>VLOOKUP($C393,'Bilaga 2a-24'!$B$5:$N$314,2,FALSE)</f>
        <v>102.86944444444451</v>
      </c>
      <c r="E393" s="55">
        <f>VLOOKUP($C393,'Bilaga 2a-24'!$B$5:$N$314,3,FALSE)</f>
        <v>128.77711190117728</v>
      </c>
      <c r="F393" s="55">
        <f>VLOOKUP($C393,'Bilaga 2a-24'!$B$5:$N$314,4,FALSE)</f>
        <v>566.97222222222251</v>
      </c>
      <c r="G393" s="55">
        <f>VLOOKUP($C393,'Bilaga 2a-24'!$B$5:$N$314,5,FALSE)</f>
        <v>576.38888888888914</v>
      </c>
      <c r="H393" s="55">
        <f>VLOOKUP($C393,'Bilaga 2a-24'!$B$5:$N$314,6,FALSE)</f>
        <v>721.40243055555595</v>
      </c>
      <c r="I393" s="55">
        <f>VLOOKUP($C393,'Bilaga 2a-24'!$B$5:$N$314,7,FALSE)</f>
        <v>618.48923611111138</v>
      </c>
      <c r="J393" s="55">
        <f>VLOOKUP($C393,'Bilaga 2a-24'!$B$5:$N$314,8,FALSE)</f>
        <v>931.38583333333372</v>
      </c>
      <c r="K393" s="55">
        <f>VLOOKUP($C393,'Bilaga 2a-24'!$B$5:$N$314,9,FALSE)</f>
        <v>978.14544444444493</v>
      </c>
      <c r="L393" s="55">
        <f>VLOOKUP($C393,'Bilaga 2a-24'!$B$5:$N$314,12,FALSE)</f>
        <v>2322.6299305555563</v>
      </c>
      <c r="M393" s="55">
        <f>VLOOKUP($C393,'Bilaga 2a-24'!$B$5:$N$314,13,FALSE)</f>
        <v>2301.8006813456227</v>
      </c>
      <c r="N393" s="44"/>
      <c r="P393">
        <f t="shared" si="41"/>
        <v>5</v>
      </c>
    </row>
    <row r="394" spans="1:16" x14ac:dyDescent="0.2">
      <c r="B394" s="44"/>
      <c r="C394" s="54" t="s">
        <v>295</v>
      </c>
      <c r="D394" s="55">
        <f>VLOOKUP($C394,'Bilaga 2a-24'!$B$5:$N$314,2,FALSE)</f>
        <v>111.71621621621627</v>
      </c>
      <c r="E394" s="55">
        <f>VLOOKUP($C394,'Bilaga 2a-24'!$B$5:$N$314,3,FALSE)</f>
        <v>129.22222222222231</v>
      </c>
      <c r="F394" s="55">
        <f>VLOOKUP($C394,'Bilaga 2a-24'!$B$5:$N$314,4,FALSE)</f>
        <v>457.50000000000023</v>
      </c>
      <c r="G394" s="55">
        <f>VLOOKUP($C394,'Bilaga 2a-24'!$B$5:$N$314,5,FALSE)</f>
        <v>549.44444444444468</v>
      </c>
      <c r="H394" s="55">
        <f>VLOOKUP($C394,'Bilaga 2a-24'!$B$5:$N$314,6,FALSE)</f>
        <v>731.49965277777812</v>
      </c>
      <c r="I394" s="55">
        <f>VLOOKUP($C394,'Bilaga 2a-24'!$B$5:$N$314,7,FALSE)</f>
        <v>651.98923611111138</v>
      </c>
      <c r="J394" s="55">
        <f>VLOOKUP($C394,'Bilaga 2a-24'!$B$5:$N$314,8,FALSE)</f>
        <v>933.63750000000061</v>
      </c>
      <c r="K394" s="55">
        <f>VLOOKUP($C394,'Bilaga 2a-24'!$B$5:$N$314,9,FALSE)</f>
        <v>978.14544444444493</v>
      </c>
      <c r="L394" s="55">
        <f>VLOOKUP($C394,'Bilaga 2a-24'!$B$5:$N$314,12,FALSE)</f>
        <v>2234.3533689939954</v>
      </c>
      <c r="M394" s="55">
        <f>VLOOKUP($C394,'Bilaga 2a-24'!$B$5:$N$314,13,FALSE)</f>
        <v>2308.8013472222233</v>
      </c>
      <c r="N394" s="44"/>
      <c r="P394">
        <f t="shared" si="41"/>
        <v>6</v>
      </c>
    </row>
    <row r="395" spans="1:16" x14ac:dyDescent="0.2">
      <c r="B395" s="44"/>
      <c r="C395" s="54" t="s">
        <v>306</v>
      </c>
      <c r="D395" s="55">
        <f>VLOOKUP($C395,'Bilaga 2a-24'!$B$5:$N$314,2,FALSE)</f>
        <v>130.77777777777786</v>
      </c>
      <c r="E395" s="55">
        <f>VLOOKUP($C395,'Bilaga 2a-24'!$B$5:$N$314,3,FALSE)</f>
        <v>201.14444444444459</v>
      </c>
      <c r="F395" s="55">
        <f>VLOOKUP($C395,'Bilaga 2a-24'!$B$5:$N$314,4,FALSE)</f>
        <v>487.5347222222224</v>
      </c>
      <c r="G395" s="55">
        <f>VLOOKUP($C395,'Bilaga 2a-24'!$B$5:$N$314,5,FALSE)</f>
        <v>564.27777777777806</v>
      </c>
      <c r="H395" s="55">
        <f>VLOOKUP($C395,'Bilaga 2a-24'!$B$5:$N$314,6,FALSE)</f>
        <v>710.43107638888932</v>
      </c>
      <c r="I395" s="55">
        <f>VLOOKUP($C395,'Bilaga 2a-24'!$B$5:$N$314,7,FALSE)</f>
        <v>617.30260416666704</v>
      </c>
      <c r="J395" s="55">
        <f>VLOOKUP($C395,'Bilaga 2a-24'!$B$5:$N$314,8,FALSE)</f>
        <v>894.59788888888932</v>
      </c>
      <c r="K395" s="55">
        <f>VLOOKUP($C395,'Bilaga 2a-24'!$B$5:$N$314,9,FALSE)</f>
        <v>934.98850000000039</v>
      </c>
      <c r="L395" s="55">
        <f>VLOOKUP($C395,'Bilaga 2a-24'!$B$5:$N$314,12,FALSE)</f>
        <v>2223.3414652777788</v>
      </c>
      <c r="M395" s="55">
        <f>VLOOKUP($C395,'Bilaga 2a-24'!$B$5:$N$314,13,FALSE)</f>
        <v>2317.7133263888904</v>
      </c>
      <c r="N395" s="44"/>
      <c r="P395">
        <f t="shared" si="41"/>
        <v>7</v>
      </c>
    </row>
    <row r="396" spans="1:16" x14ac:dyDescent="0.2">
      <c r="B396" s="44"/>
      <c r="C396" s="54" t="s">
        <v>296</v>
      </c>
      <c r="D396" s="55">
        <f>VLOOKUP($C396,'Bilaga 2a-24'!$B$5:$N$314,2,FALSE)</f>
        <v>123.10606060606068</v>
      </c>
      <c r="E396" s="55">
        <f>VLOOKUP($C396,'Bilaga 2a-24'!$B$5:$N$314,3,FALSE)</f>
        <v>162.22222646077509</v>
      </c>
      <c r="F396" s="55">
        <f>VLOOKUP($C396,'Bilaga 2a-24'!$B$5:$N$314,4,FALSE)</f>
        <v>565.8333333333336</v>
      </c>
      <c r="G396" s="55">
        <f>VLOOKUP($C396,'Bilaga 2a-24'!$B$5:$N$314,5,FALSE)</f>
        <v>596.22222222222251</v>
      </c>
      <c r="H396" s="55">
        <f>VLOOKUP($C396,'Bilaga 2a-24'!$B$5:$N$314,6,FALSE)</f>
        <v>710.43107638888932</v>
      </c>
      <c r="I396" s="55">
        <f>VLOOKUP($C396,'Bilaga 2a-24'!$B$5:$N$314,7,FALSE)</f>
        <v>617.30260416666704</v>
      </c>
      <c r="J396" s="55">
        <f>VLOOKUP($C396,'Bilaga 2a-24'!$B$5:$N$314,8,FALSE)</f>
        <v>936.72550000000047</v>
      </c>
      <c r="K396" s="55">
        <f>VLOOKUP($C396,'Bilaga 2a-24'!$B$5:$N$314,9,FALSE)</f>
        <v>977.29838888888924</v>
      </c>
      <c r="L396" s="55">
        <f>VLOOKUP($C396,'Bilaga 2a-24'!$B$5:$N$314,12,FALSE)</f>
        <v>2336.0959703282838</v>
      </c>
      <c r="M396" s="55">
        <f>VLOOKUP($C396,'Bilaga 2a-24'!$B$5:$N$314,13,FALSE)</f>
        <v>2353.045441738554</v>
      </c>
      <c r="N396" s="44"/>
      <c r="P396">
        <f t="shared" si="41"/>
        <v>8</v>
      </c>
    </row>
    <row r="397" spans="1:16" x14ac:dyDescent="0.2">
      <c r="B397" s="44"/>
      <c r="C397" s="54" t="s">
        <v>298</v>
      </c>
      <c r="D397" s="55">
        <f>VLOOKUP($C397,'Bilaga 2a-24'!$B$5:$N$314,2,FALSE)</f>
        <v>161.98100600600608</v>
      </c>
      <c r="E397" s="55">
        <f>VLOOKUP($C397,'Bilaga 2a-24'!$B$5:$N$314,3,FALSE)</f>
        <v>209.7361111111112</v>
      </c>
      <c r="F397" s="55">
        <f>VLOOKUP($C397,'Bilaga 2a-24'!$B$5:$N$314,4,FALSE)</f>
        <v>589.98888888888916</v>
      </c>
      <c r="G397" s="55">
        <f>VLOOKUP($C397,'Bilaga 2a-24'!$B$5:$N$314,5,FALSE)</f>
        <v>649.20000000000027</v>
      </c>
      <c r="H397" s="55">
        <f>VLOOKUP($C397,'Bilaga 2a-24'!$B$5:$N$314,6,FALSE)</f>
        <v>731.49965277777812</v>
      </c>
      <c r="I397" s="55">
        <f>VLOOKUP($C397,'Bilaga 2a-24'!$B$5:$N$314,7,FALSE)</f>
        <v>651.98923611111138</v>
      </c>
      <c r="J397" s="55">
        <f>VLOOKUP($C397,'Bilaga 2a-24'!$B$5:$N$314,8,FALSE)</f>
        <v>925.09188888888946</v>
      </c>
      <c r="K397" s="55">
        <f>VLOOKUP($C397,'Bilaga 2a-24'!$B$5:$N$314,9,FALSE)</f>
        <v>969.34250000000054</v>
      </c>
      <c r="L397" s="55">
        <f>VLOOKUP($C397,'Bilaga 2a-24'!$B$5:$N$314,12,FALSE)</f>
        <v>2408.5614365615629</v>
      </c>
      <c r="M397" s="55">
        <f>VLOOKUP($C397,'Bilaga 2a-24'!$B$5:$N$314,13,FALSE)</f>
        <v>2480.2678472222237</v>
      </c>
      <c r="N397" s="44"/>
      <c r="P397">
        <f t="shared" si="41"/>
        <v>9</v>
      </c>
    </row>
    <row r="398" spans="1:16" x14ac:dyDescent="0.2">
      <c r="B398" s="44"/>
      <c r="C398" s="54" t="s">
        <v>293</v>
      </c>
      <c r="D398" s="55">
        <f>VLOOKUP($C398,'Bilaga 2a-24'!$B$5:$N$314,2,FALSE)</f>
        <v>175.49811218985985</v>
      </c>
      <c r="E398" s="55">
        <f>VLOOKUP($C398,'Bilaga 2a-24'!$B$5:$N$314,3,FALSE)</f>
        <v>242.8166666666668</v>
      </c>
      <c r="F398" s="55">
        <f>VLOOKUP($C398,'Bilaga 2a-24'!$B$5:$N$314,4,FALSE)</f>
        <v>472.17777777777809</v>
      </c>
      <c r="G398" s="55">
        <f>VLOOKUP($C398,'Bilaga 2a-24'!$B$5:$N$314,5,FALSE)</f>
        <v>549.27777777777806</v>
      </c>
      <c r="H398" s="55">
        <f>VLOOKUP($C398,'Bilaga 2a-24'!$B$5:$N$314,6,FALSE)</f>
        <v>731.49965277777812</v>
      </c>
      <c r="I398" s="55">
        <f>VLOOKUP($C398,'Bilaga 2a-24'!$B$5:$N$314,7,FALSE)</f>
        <v>651.98923611111138</v>
      </c>
      <c r="J398" s="55">
        <f>VLOOKUP($C398,'Bilaga 2a-24'!$B$5:$N$314,8,FALSE)</f>
        <v>1038.4793888888894</v>
      </c>
      <c r="K398" s="55">
        <f>VLOOKUP($C398,'Bilaga 2a-24'!$B$5:$N$314,9,FALSE)</f>
        <v>1122.3486111111117</v>
      </c>
      <c r="L398" s="55">
        <f>VLOOKUP($C398,'Bilaga 2a-24'!$B$5:$N$314,12,FALSE)</f>
        <v>2417.6549316343053</v>
      </c>
      <c r="M398" s="55">
        <f>VLOOKUP($C398,'Bilaga 2a-24'!$B$5:$N$314,13,FALSE)</f>
        <v>2566.4322916666683</v>
      </c>
      <c r="N398" s="44"/>
      <c r="P398">
        <f t="shared" si="41"/>
        <v>10</v>
      </c>
    </row>
    <row r="399" spans="1:16" x14ac:dyDescent="0.2">
      <c r="B399" s="44"/>
      <c r="C399" s="54" t="s">
        <v>301</v>
      </c>
      <c r="D399" s="55">
        <f>VLOOKUP($C399,'Bilaga 2a-24'!$B$5:$N$314,2,FALSE)</f>
        <v>146.6004504504505</v>
      </c>
      <c r="E399" s="55">
        <f>VLOOKUP($C399,'Bilaga 2a-24'!$B$5:$N$314,3,FALSE)</f>
        <v>159.50555555555562</v>
      </c>
      <c r="F399" s="55">
        <f>VLOOKUP($C399,'Bilaga 2a-24'!$B$5:$N$314,4,FALSE)</f>
        <v>320.69777777777796</v>
      </c>
      <c r="G399" s="55">
        <f>VLOOKUP($C399,'Bilaga 2a-24'!$B$5:$N$314,5,FALSE)</f>
        <v>352.76610605555567</v>
      </c>
      <c r="H399" s="55">
        <f>VLOOKUP($C399,'Bilaga 2a-24'!$B$5:$N$314,6,FALSE)</f>
        <v>731.49965277777812</v>
      </c>
      <c r="I399" s="55">
        <f>VLOOKUP($C399,'Bilaga 2a-24'!$B$5:$N$314,7,FALSE)</f>
        <v>651.98923611111138</v>
      </c>
      <c r="J399" s="55">
        <f>VLOOKUP($C399,'Bilaga 2a-24'!$B$5:$N$314,8,FALSE)</f>
        <v>1141.9166666666672</v>
      </c>
      <c r="K399" s="55">
        <f>VLOOKUP($C399,'Bilaga 2a-24'!$B$5:$N$314,9,FALSE)</f>
        <v>1507.3514444444452</v>
      </c>
      <c r="L399" s="55">
        <f>VLOOKUP($C399,'Bilaga 2a-24'!$B$5:$N$314,12,FALSE)</f>
        <v>2340.7145476726737</v>
      </c>
      <c r="M399" s="55">
        <f>VLOOKUP($C399,'Bilaga 2a-24'!$B$5:$N$314,13,FALSE)</f>
        <v>2671.612342166668</v>
      </c>
      <c r="N399" s="44"/>
      <c r="P399">
        <f t="shared" si="41"/>
        <v>11</v>
      </c>
    </row>
    <row r="400" spans="1:16" x14ac:dyDescent="0.2">
      <c r="B400" s="44"/>
      <c r="C400" s="54" t="s">
        <v>303</v>
      </c>
      <c r="D400" s="55">
        <f>VLOOKUP($C400,'Bilaga 2a-24'!$B$5:$N$314,2,FALSE)</f>
        <v>152.27474747474756</v>
      </c>
      <c r="E400" s="55">
        <f>VLOOKUP($C400,'Bilaga 2a-24'!$B$5:$N$314,3,FALSE)</f>
        <v>243.722216288249</v>
      </c>
      <c r="F400" s="55">
        <f>VLOOKUP($C400,'Bilaga 2a-24'!$B$5:$N$314,4,FALSE)</f>
        <v>646.55555555555588</v>
      </c>
      <c r="G400" s="55">
        <f>VLOOKUP($C400,'Bilaga 2a-24'!$B$5:$N$314,5,FALSE)</f>
        <v>646.55555555555588</v>
      </c>
      <c r="H400" s="55">
        <f>VLOOKUP($C400,'Bilaga 2a-24'!$B$5:$N$314,6,FALSE)</f>
        <v>758.86319444444473</v>
      </c>
      <c r="I400" s="55">
        <f>VLOOKUP($C400,'Bilaga 2a-24'!$B$5:$N$314,7,FALSE)</f>
        <v>660.53333333333364</v>
      </c>
      <c r="J400" s="55">
        <f>VLOOKUP($C400,'Bilaga 2a-24'!$B$5:$N$314,8,FALSE)</f>
        <v>1049.5277777777781</v>
      </c>
      <c r="K400" s="55">
        <f>VLOOKUP($C400,'Bilaga 2a-24'!$B$5:$N$314,9,FALSE)</f>
        <v>1290.7777777777783</v>
      </c>
      <c r="L400" s="55">
        <f>VLOOKUP($C400,'Bilaga 2a-24'!$B$5:$N$314,12,FALSE)</f>
        <v>2607.2212752525261</v>
      </c>
      <c r="M400" s="55">
        <f>VLOOKUP($C400,'Bilaga 2a-24'!$B$5:$N$314,13,FALSE)</f>
        <v>2841.5888829549167</v>
      </c>
      <c r="N400" s="44"/>
      <c r="P400">
        <f t="shared" si="41"/>
        <v>12</v>
      </c>
    </row>
    <row r="401" spans="1:16" x14ac:dyDescent="0.2">
      <c r="B401" s="44"/>
      <c r="C401" s="54" t="s">
        <v>292</v>
      </c>
      <c r="D401" s="55">
        <f>VLOOKUP($C401,'Bilaga 2a-24'!$B$5:$N$314,2,FALSE)</f>
        <v>136.16111111111118</v>
      </c>
      <c r="E401" s="55">
        <f>VLOOKUP($C401,'Bilaga 2a-24'!$B$5:$N$314,3,FALSE)</f>
        <v>143.27799479166674</v>
      </c>
      <c r="F401" s="55">
        <f>VLOOKUP($C401,'Bilaga 2a-24'!$B$5:$N$314,4,FALSE)</f>
        <v>513.52777777777806</v>
      </c>
      <c r="G401" s="55">
        <f>VLOOKUP($C401,'Bilaga 2a-24'!$B$5:$N$314,5,FALSE)</f>
        <v>592.19444444444468</v>
      </c>
      <c r="H401" s="55">
        <f>VLOOKUP($C401,'Bilaga 2a-24'!$B$5:$N$314,6,FALSE)</f>
        <v>731.49965277777812</v>
      </c>
      <c r="I401" s="55">
        <f>VLOOKUP($C401,'Bilaga 2a-24'!$B$5:$N$314,7,FALSE)</f>
        <v>651.98923611111138</v>
      </c>
      <c r="J401" s="55">
        <f>VLOOKUP($C401,'Bilaga 2a-24'!$B$5:$N$314,8,FALSE)</f>
        <v>1167.3926666666671</v>
      </c>
      <c r="K401" s="55">
        <f>VLOOKUP($C401,'Bilaga 2a-24'!$B$5:$N$314,9,FALSE)</f>
        <v>1528.388444444445</v>
      </c>
      <c r="L401" s="55">
        <f>VLOOKUP($C401,'Bilaga 2a-24'!$B$5:$N$314,12,FALSE)</f>
        <v>2548.5812083333344</v>
      </c>
      <c r="M401" s="55">
        <f>VLOOKUP($C401,'Bilaga 2a-24'!$B$5:$N$314,13,FALSE)</f>
        <v>2915.850119791668</v>
      </c>
      <c r="N401" s="44"/>
      <c r="P401">
        <f t="shared" si="41"/>
        <v>13</v>
      </c>
    </row>
    <row r="402" spans="1:16" x14ac:dyDescent="0.2">
      <c r="B402" s="44"/>
      <c r="C402" s="54" t="s">
        <v>302</v>
      </c>
      <c r="D402" s="55">
        <f>VLOOKUP($C402,'Bilaga 2a-24'!$B$5:$N$314,2,FALSE)</f>
        <v>126.49444444444451</v>
      </c>
      <c r="E402" s="55">
        <f>VLOOKUP($C402,'Bilaga 2a-24'!$B$5:$N$314,3,FALSE)</f>
        <v>167.56944656372065</v>
      </c>
      <c r="F402" s="55">
        <f>VLOOKUP($C402,'Bilaga 2a-24'!$B$5:$N$314,4,FALSE)</f>
        <v>572.95555555555586</v>
      </c>
      <c r="G402" s="55">
        <f>VLOOKUP($C402,'Bilaga 2a-24'!$B$5:$N$314,5,FALSE)</f>
        <v>595.8722222222226</v>
      </c>
      <c r="H402" s="55">
        <f>VLOOKUP($C402,'Bilaga 2a-24'!$B$5:$N$314,6,FALSE)</f>
        <v>731.49965277777812</v>
      </c>
      <c r="I402" s="55">
        <f>VLOOKUP($C402,'Bilaga 2a-24'!$B$5:$N$314,7,FALSE)</f>
        <v>651.98923611111138</v>
      </c>
      <c r="J402" s="55">
        <f>VLOOKUP($C402,'Bilaga 2a-24'!$B$5:$N$314,8,FALSE)</f>
        <v>1179.1978333333338</v>
      </c>
      <c r="K402" s="55">
        <f>VLOOKUP($C402,'Bilaga 2a-24'!$B$5:$N$314,9,FALSE)</f>
        <v>1533.3635555555566</v>
      </c>
      <c r="L402" s="55">
        <f>VLOOKUP($C402,'Bilaga 2a-24'!$B$5:$N$314,12,FALSE)</f>
        <v>2610.1474861111124</v>
      </c>
      <c r="M402" s="55">
        <f>VLOOKUP($C402,'Bilaga 2a-24'!$B$5:$N$314,13,FALSE)</f>
        <v>2948.7944604526106</v>
      </c>
      <c r="N402" s="44"/>
      <c r="P402">
        <f t="shared" si="41"/>
        <v>14</v>
      </c>
    </row>
    <row r="403" spans="1:16" ht="13.5" thickBot="1" x14ac:dyDescent="0.25">
      <c r="B403" s="44"/>
      <c r="C403" s="57" t="s">
        <v>300</v>
      </c>
      <c r="D403" s="58">
        <f>VLOOKUP($C403,'Bilaga 2a-24'!$B$5:$N$314,2,FALSE)</f>
        <v>132.3033333333334</v>
      </c>
      <c r="E403" s="58">
        <f>VLOOKUP($C403,'Bilaga 2a-24'!$B$5:$N$314,3,FALSE)</f>
        <v>253.88888888888903</v>
      </c>
      <c r="F403" s="58">
        <f>VLOOKUP($C403,'Bilaga 2a-24'!$B$5:$N$314,4,FALSE)</f>
        <v>570.67777777777803</v>
      </c>
      <c r="G403" s="58">
        <f>VLOOKUP($C403,'Bilaga 2a-24'!$B$5:$N$314,5,FALSE)</f>
        <v>626.71111111111145</v>
      </c>
      <c r="H403" s="58">
        <f>VLOOKUP($C403,'Bilaga 2a-24'!$B$5:$N$314,6,FALSE)</f>
        <v>905.60104166666713</v>
      </c>
      <c r="I403" s="58">
        <f>VLOOKUP($C403,'Bilaga 2a-24'!$B$5:$N$314,7,FALSE)</f>
        <v>793.52118055555593</v>
      </c>
      <c r="J403" s="58">
        <f>VLOOKUP($C403,'Bilaga 2a-24'!$B$5:$N$314,8,FALSE)</f>
        <v>1233.0662777777784</v>
      </c>
      <c r="K403" s="58">
        <f>VLOOKUP($C403,'Bilaga 2a-24'!$B$5:$N$314,9,FALSE)</f>
        <v>1461.160111111112</v>
      </c>
      <c r="L403" s="58">
        <f>VLOOKUP($C403,'Bilaga 2a-24'!$B$5:$N$314,12,FALSE)</f>
        <v>2841.6484305555568</v>
      </c>
      <c r="M403" s="58">
        <f>VLOOKUP($C403,'Bilaga 2a-24'!$B$5:$N$314,13,FALSE)</f>
        <v>3135.2812916666685</v>
      </c>
      <c r="N403" s="44"/>
      <c r="P403">
        <f t="shared" si="41"/>
        <v>15</v>
      </c>
    </row>
    <row r="404" spans="1:16" ht="18.75" customHeight="1" thickTop="1" x14ac:dyDescent="0.2">
      <c r="B404" s="44"/>
      <c r="C404" s="59" t="s">
        <v>605</v>
      </c>
      <c r="D404" s="60">
        <f>SUM(D389:D403)/COUNTIF(D389:D403,"&gt;0")</f>
        <v>138.05626435438091</v>
      </c>
      <c r="E404" s="60">
        <f t="shared" ref="E404" si="42">SUM(E389:E403)/COUNTIF(E389:E403,"&gt;0")</f>
        <v>180.02207279346618</v>
      </c>
      <c r="F404" s="60">
        <f>SUM(F389:F403)/COUNTIF(F389:F403,"&gt;0")</f>
        <v>491.91883333333368</v>
      </c>
      <c r="G404" s="60">
        <f t="shared" ref="G404" si="43">SUM(G389:G403)/COUNTIF(G389:G403,"&gt;0")</f>
        <v>533.66255521851883</v>
      </c>
      <c r="H404" s="60">
        <f t="shared" ref="H404" si="44">SUM(H389:H403)/COUNTIF(H389:H403,"&gt;0")</f>
        <v>731.78383101851898</v>
      </c>
      <c r="I404" s="60">
        <f t="shared" ref="I404:M404" si="45">SUM(I389:I403)/COUNTIF(I389:I403,"&gt;0")</f>
        <v>641.61114583333369</v>
      </c>
      <c r="J404" s="60">
        <f t="shared" si="45"/>
        <v>999.03477777777823</v>
      </c>
      <c r="K404" s="60">
        <f t="shared" si="45"/>
        <v>1135.9675629629635</v>
      </c>
      <c r="L404" s="60">
        <f t="shared" si="45"/>
        <v>2360.7937064840112</v>
      </c>
      <c r="M404" s="60">
        <f t="shared" si="45"/>
        <v>2491.263336808282</v>
      </c>
      <c r="N404" s="44"/>
      <c r="P404" s="19">
        <f>+M404/L404-1</f>
        <v>5.5265155089972984E-2</v>
      </c>
    </row>
    <row r="405" spans="1:16" x14ac:dyDescent="0.2">
      <c r="B405" s="44"/>
      <c r="C405" s="61"/>
      <c r="D405" s="60"/>
      <c r="E405" s="60"/>
      <c r="F405" s="60"/>
      <c r="G405" s="60"/>
      <c r="H405" s="60"/>
      <c r="I405" s="60"/>
      <c r="J405" s="60"/>
      <c r="K405" s="60"/>
      <c r="L405" s="60"/>
      <c r="M405" s="60"/>
      <c r="N405" s="44"/>
    </row>
    <row r="406" spans="1:16" x14ac:dyDescent="0.2">
      <c r="B406" s="44"/>
      <c r="C406" s="59"/>
      <c r="D406" s="60"/>
      <c r="E406" s="60"/>
      <c r="F406" s="60"/>
      <c r="G406" s="60"/>
      <c r="H406" s="60"/>
      <c r="I406" s="60"/>
      <c r="J406" s="60"/>
      <c r="K406" s="60"/>
      <c r="L406" s="60"/>
      <c r="M406" s="60"/>
      <c r="N406" s="44"/>
    </row>
    <row r="407" spans="1:16" ht="15.75" x14ac:dyDescent="0.25">
      <c r="B407" s="44"/>
      <c r="C407" s="45" t="str">
        <f>CONCATENATE("Kostnad fördelad per nyttighet i kr/månad och lägenhet inkl moms i ",A410)</f>
        <v>Kostnad fördelad per nyttighet i kr/månad och lägenhet inkl moms i Norrbottens län</v>
      </c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4"/>
    </row>
    <row r="408" spans="1:16" x14ac:dyDescent="0.2">
      <c r="B408" s="44"/>
      <c r="C408" s="44"/>
      <c r="D408" s="46" t="s">
        <v>1</v>
      </c>
      <c r="E408" s="46"/>
      <c r="F408" s="46" t="s">
        <v>2</v>
      </c>
      <c r="G408" s="46"/>
      <c r="H408" s="46" t="s">
        <v>3</v>
      </c>
      <c r="I408" s="46"/>
      <c r="J408" s="46" t="s">
        <v>4</v>
      </c>
      <c r="K408" s="46"/>
      <c r="L408" s="46" t="s">
        <v>601</v>
      </c>
      <c r="M408" s="46"/>
      <c r="N408" s="44"/>
      <c r="O408" s="47" t="s">
        <v>602</v>
      </c>
    </row>
    <row r="409" spans="1:16" ht="13.5" thickBot="1" x14ac:dyDescent="0.25">
      <c r="A409" t="s">
        <v>7</v>
      </c>
      <c r="B409" s="44"/>
      <c r="C409" s="48" t="s">
        <v>8</v>
      </c>
      <c r="D409" s="49">
        <v>2023</v>
      </c>
      <c r="E409" s="49">
        <v>2024</v>
      </c>
      <c r="F409" s="49">
        <v>2023</v>
      </c>
      <c r="G409" s="49">
        <v>2024</v>
      </c>
      <c r="H409" s="49">
        <v>2023</v>
      </c>
      <c r="I409" s="49">
        <v>2024</v>
      </c>
      <c r="J409" s="49">
        <v>2023</v>
      </c>
      <c r="K409" s="49">
        <v>2024</v>
      </c>
      <c r="L409" s="49">
        <v>2023</v>
      </c>
      <c r="M409" s="49">
        <v>2024</v>
      </c>
      <c r="N409" s="44"/>
      <c r="O409" s="47">
        <v>4</v>
      </c>
      <c r="P409" t="s">
        <v>603</v>
      </c>
    </row>
    <row r="410" spans="1:16" ht="18.75" customHeight="1" x14ac:dyDescent="0.2">
      <c r="A410" s="14" t="s">
        <v>307</v>
      </c>
      <c r="B410" s="62"/>
      <c r="C410" s="51" t="s">
        <v>317</v>
      </c>
      <c r="D410" s="52">
        <f>VLOOKUP($C410,'Bilaga 2a-24'!$B$5:$N$314,2,FALSE)</f>
        <v>114.25376344086028</v>
      </c>
      <c r="E410" s="52">
        <f>VLOOKUP($C410,'Bilaga 2a-24'!$B$5:$N$314,3,FALSE)</f>
        <v>98.277780744764485</v>
      </c>
      <c r="F410" s="52">
        <f>VLOOKUP($C410,'Bilaga 2a-24'!$B$5:$N$314,4,FALSE)</f>
        <v>486.96111111111139</v>
      </c>
      <c r="G410" s="52">
        <f>VLOOKUP($C410,'Bilaga 2a-24'!$B$5:$N$314,5,FALSE)</f>
        <v>584.35555555555584</v>
      </c>
      <c r="H410" s="52">
        <f>VLOOKUP($C410,'Bilaga 2a-24'!$B$5:$N$314,6,FALSE)</f>
        <v>619.81996527777812</v>
      </c>
      <c r="I410" s="52">
        <f>VLOOKUP($C410,'Bilaga 2a-24'!$B$5:$N$314,7,FALSE)</f>
        <v>533.46927083333355</v>
      </c>
      <c r="J410" s="52">
        <f>VLOOKUP($C410,'Bilaga 2a-24'!$B$5:$N$314,8,FALSE)</f>
        <v>678.24488888888914</v>
      </c>
      <c r="K410" s="52">
        <f>VLOOKUP($C410,'Bilaga 2a-24'!$B$5:$N$314,9,FALSE)</f>
        <v>709.85400000000027</v>
      </c>
      <c r="L410" s="52">
        <f>VLOOKUP($C410,'Bilaga 2a-24'!$B$5:$N$314,12,FALSE)</f>
        <v>1899.2797287186388</v>
      </c>
      <c r="M410" s="52">
        <f>VLOOKUP($C410,'Bilaga 2a-24'!$B$5:$N$314,13,FALSE)</f>
        <v>1925.9566071336542</v>
      </c>
      <c r="N410" s="44"/>
      <c r="O410" s="36">
        <f>+M423-M410</f>
        <v>973.08277591281626</v>
      </c>
      <c r="P410">
        <f>RANK(M410,$M$410:$M$423,1)</f>
        <v>1</v>
      </c>
    </row>
    <row r="411" spans="1:16" x14ac:dyDescent="0.2">
      <c r="B411" s="44"/>
      <c r="C411" s="54" t="s">
        <v>318</v>
      </c>
      <c r="D411" s="55">
        <f>VLOOKUP($C411,'Bilaga 2a-24'!$B$5:$N$314,2,FALSE)</f>
        <v>100.89765729585012</v>
      </c>
      <c r="E411" s="55">
        <f>VLOOKUP($C411,'Bilaga 2a-24'!$B$5:$N$314,3,FALSE)</f>
        <v>112.11111280653228</v>
      </c>
      <c r="F411" s="55">
        <f>VLOOKUP($C411,'Bilaga 2a-24'!$B$5:$N$314,4,FALSE)</f>
        <v>379.51111111111123</v>
      </c>
      <c r="G411" s="55">
        <f>VLOOKUP($C411,'Bilaga 2a-24'!$B$5:$N$314,5,FALSE)</f>
        <v>455.45555555555575</v>
      </c>
      <c r="H411" s="55">
        <f>VLOOKUP($C411,'Bilaga 2a-24'!$B$5:$N$314,6,FALSE)</f>
        <v>662.48663194444475</v>
      </c>
      <c r="I411" s="55">
        <f>VLOOKUP($C411,'Bilaga 2a-24'!$B$5:$N$314,7,FALSE)</f>
        <v>575.8859375000003</v>
      </c>
      <c r="J411" s="55">
        <f>VLOOKUP($C411,'Bilaga 2a-24'!$B$5:$N$314,8,FALSE)</f>
        <v>790.64594444444492</v>
      </c>
      <c r="K411" s="55">
        <f>VLOOKUP($C411,'Bilaga 2a-24'!$B$5:$N$314,9,FALSE)</f>
        <v>851.32300000000043</v>
      </c>
      <c r="L411" s="55">
        <f>VLOOKUP($C411,'Bilaga 2a-24'!$B$5:$N$314,12,FALSE)</f>
        <v>1933.541344795851</v>
      </c>
      <c r="M411" s="55">
        <f>VLOOKUP($C411,'Bilaga 2a-24'!$B$5:$N$314,13,FALSE)</f>
        <v>1994.7756058620887</v>
      </c>
      <c r="N411" s="44"/>
      <c r="P411">
        <f t="shared" ref="P411:P423" si="46">RANK(M411,$M$410:$M$423,1)</f>
        <v>2</v>
      </c>
    </row>
    <row r="412" spans="1:16" x14ac:dyDescent="0.2">
      <c r="B412" s="44"/>
      <c r="C412" s="54" t="s">
        <v>319</v>
      </c>
      <c r="D412" s="55">
        <f>VLOOKUP($C412,'Bilaga 2a-24'!$B$5:$N$314,2,FALSE)</f>
        <v>91.487654320987687</v>
      </c>
      <c r="E412" s="55">
        <f>VLOOKUP($C412,'Bilaga 2a-24'!$B$5:$N$314,3,FALSE)</f>
        <v>102.98888948228615</v>
      </c>
      <c r="F412" s="55">
        <f>VLOOKUP($C412,'Bilaga 2a-24'!$B$5:$N$314,4,FALSE)</f>
        <v>448.91666666666691</v>
      </c>
      <c r="G412" s="55">
        <f>VLOOKUP($C412,'Bilaga 2a-24'!$B$5:$N$314,5,FALSE)</f>
        <v>561.6166666666669</v>
      </c>
      <c r="H412" s="55">
        <f>VLOOKUP($C412,'Bilaga 2a-24'!$B$5:$N$314,6,FALSE)</f>
        <v>696.98663194444487</v>
      </c>
      <c r="I412" s="55">
        <f>VLOOKUP($C412,'Bilaga 2a-24'!$B$5:$N$314,7,FALSE)</f>
        <v>607.08038194444475</v>
      </c>
      <c r="J412" s="55">
        <f>VLOOKUP($C412,'Bilaga 2a-24'!$B$5:$N$314,8,FALSE)</f>
        <v>820.90405555555606</v>
      </c>
      <c r="K412" s="55">
        <f>VLOOKUP($C412,'Bilaga 2a-24'!$B$5:$N$314,9,FALSE)</f>
        <v>879.53316666666706</v>
      </c>
      <c r="L412" s="55">
        <f>VLOOKUP($C412,'Bilaga 2a-24'!$B$5:$N$314,12,FALSE)</f>
        <v>2058.2950084876552</v>
      </c>
      <c r="M412" s="55">
        <f>VLOOKUP($C412,'Bilaga 2a-24'!$B$5:$N$314,13,FALSE)</f>
        <v>2151.219104760065</v>
      </c>
      <c r="N412" s="44"/>
      <c r="P412">
        <f t="shared" si="46"/>
        <v>3</v>
      </c>
    </row>
    <row r="413" spans="1:16" x14ac:dyDescent="0.2">
      <c r="B413" s="44"/>
      <c r="C413" s="54" t="s">
        <v>313</v>
      </c>
      <c r="D413" s="55">
        <f>VLOOKUP($C413,'Bilaga 2a-24'!$B$5:$N$314,2,FALSE)</f>
        <v>101.27268518518525</v>
      </c>
      <c r="E413" s="55">
        <f>VLOOKUP($C413,'Bilaga 2a-24'!$B$5:$N$314,3,FALSE)</f>
        <v>80.60000207689059</v>
      </c>
      <c r="F413" s="55">
        <f>VLOOKUP($C413,'Bilaga 2a-24'!$B$5:$N$314,4,FALSE)</f>
        <v>360.08888888888913</v>
      </c>
      <c r="G413" s="55">
        <f>VLOOKUP($C413,'Bilaga 2a-24'!$B$5:$N$314,5,FALSE)</f>
        <v>456.14444444444462</v>
      </c>
      <c r="H413" s="55">
        <f>VLOOKUP($C413,'Bilaga 2a-24'!$B$5:$N$314,6,FALSE)</f>
        <v>718.9032986111115</v>
      </c>
      <c r="I413" s="55">
        <f>VLOOKUP($C413,'Bilaga 2a-24'!$B$5:$N$314,7,FALSE)</f>
        <v>616.60815972222247</v>
      </c>
      <c r="J413" s="55">
        <f>VLOOKUP($C413,'Bilaga 2a-24'!$B$5:$N$314,8,FALSE)</f>
        <v>991.88888888888926</v>
      </c>
      <c r="K413" s="55">
        <f>VLOOKUP($C413,'Bilaga 2a-24'!$B$5:$N$314,9,FALSE)</f>
        <v>1058.9027777777783</v>
      </c>
      <c r="L413" s="55">
        <f>VLOOKUP($C413,'Bilaga 2a-24'!$B$5:$N$314,12,FALSE)</f>
        <v>2172.1537615740749</v>
      </c>
      <c r="M413" s="55">
        <f>VLOOKUP($C413,'Bilaga 2a-24'!$B$5:$N$314,13,FALSE)</f>
        <v>2212.2553840213363</v>
      </c>
      <c r="N413" s="44"/>
      <c r="P413">
        <f t="shared" si="46"/>
        <v>4</v>
      </c>
    </row>
    <row r="414" spans="1:16" x14ac:dyDescent="0.2">
      <c r="B414" s="44"/>
      <c r="C414" s="54" t="s">
        <v>308</v>
      </c>
      <c r="D414" s="55">
        <f>VLOOKUP($C414,'Bilaga 2a-24'!$B$5:$N$314,2,FALSE)</f>
        <v>128.00000000000006</v>
      </c>
      <c r="E414" s="55">
        <f>VLOOKUP($C414,'Bilaga 2a-24'!$B$5:$N$314,3,FALSE)</f>
        <v>128.00000508626286</v>
      </c>
      <c r="F414" s="55">
        <f>VLOOKUP($C414,'Bilaga 2a-24'!$B$5:$N$314,4,FALSE)</f>
        <v>389.27222222222241</v>
      </c>
      <c r="G414" s="55">
        <f>VLOOKUP($C414,'Bilaga 2a-24'!$B$5:$N$314,5,FALSE)</f>
        <v>404.81666666666689</v>
      </c>
      <c r="H414" s="55">
        <f>VLOOKUP($C414,'Bilaga 2a-24'!$B$5:$N$314,6,FALSE)</f>
        <v>720.5282986111115</v>
      </c>
      <c r="I414" s="55">
        <f>VLOOKUP($C414,'Bilaga 2a-24'!$B$5:$N$314,7,FALSE)</f>
        <v>650.80260416666704</v>
      </c>
      <c r="J414" s="55">
        <f>VLOOKUP($C414,'Bilaga 2a-24'!$B$5:$N$314,8,FALSE)</f>
        <v>953.8917777777782</v>
      </c>
      <c r="K414" s="55">
        <f>VLOOKUP($C414,'Bilaga 2a-24'!$B$5:$N$314,9,FALSE)</f>
        <v>1097.8161666666672</v>
      </c>
      <c r="L414" s="55">
        <f>VLOOKUP($C414,'Bilaga 2a-24'!$B$5:$N$314,12,FALSE)</f>
        <v>2191.6922986111122</v>
      </c>
      <c r="M414" s="55">
        <f>VLOOKUP($C414,'Bilaga 2a-24'!$B$5:$N$314,13,FALSE)</f>
        <v>2281.4354425862634</v>
      </c>
      <c r="N414" s="44"/>
      <c r="P414">
        <f t="shared" si="46"/>
        <v>5</v>
      </c>
    </row>
    <row r="415" spans="1:16" x14ac:dyDescent="0.2">
      <c r="B415" s="44"/>
      <c r="C415" s="54" t="s">
        <v>309</v>
      </c>
      <c r="D415" s="55">
        <f>VLOOKUP($C415,'Bilaga 2a-24'!$B$5:$N$314,2,FALSE)</f>
        <v>122.95614035087725</v>
      </c>
      <c r="E415" s="55">
        <f>VLOOKUP($C415,'Bilaga 2a-24'!$B$5:$N$314,3,FALSE)</f>
        <v>126.94444444444451</v>
      </c>
      <c r="F415" s="55">
        <f>VLOOKUP($C415,'Bilaga 2a-24'!$B$5:$N$314,4,FALSE)</f>
        <v>427.22222222222246</v>
      </c>
      <c r="G415" s="55">
        <f>VLOOKUP($C415,'Bilaga 2a-24'!$B$5:$N$314,5,FALSE)</f>
        <v>442.55555555555571</v>
      </c>
      <c r="H415" s="55">
        <f>VLOOKUP($C415,'Bilaga 2a-24'!$B$5:$N$314,6,FALSE)</f>
        <v>720.5282986111115</v>
      </c>
      <c r="I415" s="55">
        <f>VLOOKUP($C415,'Bilaga 2a-24'!$B$5:$N$314,7,FALSE)</f>
        <v>650.80260416666704</v>
      </c>
      <c r="J415" s="55">
        <f>VLOOKUP($C415,'Bilaga 2a-24'!$B$5:$N$314,8,FALSE)</f>
        <v>1005.2083333333338</v>
      </c>
      <c r="K415" s="55">
        <f>VLOOKUP($C415,'Bilaga 2a-24'!$B$5:$N$314,9,FALSE)</f>
        <v>1152.6388888888894</v>
      </c>
      <c r="L415" s="55">
        <f>VLOOKUP($C415,'Bilaga 2a-24'!$B$5:$N$314,12,FALSE)</f>
        <v>2275.9149945175454</v>
      </c>
      <c r="M415" s="55">
        <f>VLOOKUP($C415,'Bilaga 2a-24'!$B$5:$N$314,13,FALSE)</f>
        <v>2372.9414930555567</v>
      </c>
      <c r="N415" s="44"/>
      <c r="P415">
        <f t="shared" si="46"/>
        <v>6</v>
      </c>
    </row>
    <row r="416" spans="1:16" x14ac:dyDescent="0.2">
      <c r="B416" s="44"/>
      <c r="C416" s="54" t="s">
        <v>310</v>
      </c>
      <c r="D416" s="55">
        <f>VLOOKUP($C416,'Bilaga 2a-24'!$B$5:$N$314,2,FALSE)</f>
        <v>151.27693602693611</v>
      </c>
      <c r="E416" s="55">
        <f>VLOOKUP($C416,'Bilaga 2a-24'!$B$5:$N$314,3,FALSE)</f>
        <v>201.26111772325285</v>
      </c>
      <c r="F416" s="55">
        <f>VLOOKUP($C416,'Bilaga 2a-24'!$B$5:$N$314,4,FALSE)</f>
        <v>450.02222222222252</v>
      </c>
      <c r="G416" s="55">
        <f>VLOOKUP($C416,'Bilaga 2a-24'!$B$5:$N$314,5,FALSE)</f>
        <v>473.12222222222249</v>
      </c>
      <c r="H416" s="55">
        <f>VLOOKUP($C416,'Bilaga 2a-24'!$B$5:$N$314,6,FALSE)</f>
        <v>720.5282986111115</v>
      </c>
      <c r="I416" s="55">
        <f>VLOOKUP($C416,'Bilaga 2a-24'!$B$5:$N$314,7,FALSE)</f>
        <v>650.80260416666704</v>
      </c>
      <c r="J416" s="55">
        <f>VLOOKUP($C416,'Bilaga 2a-24'!$B$5:$N$314,8,FALSE)</f>
        <v>1090.4053240740748</v>
      </c>
      <c r="K416" s="55">
        <f>VLOOKUP($C416,'Bilaga 2a-24'!$B$5:$N$314,9,FALSE)</f>
        <v>1134.4968888888893</v>
      </c>
      <c r="L416" s="55">
        <f>VLOOKUP($C416,'Bilaga 2a-24'!$B$5:$N$314,12,FALSE)</f>
        <v>2412.2327809343446</v>
      </c>
      <c r="M416" s="55">
        <f>VLOOKUP($C416,'Bilaga 2a-24'!$B$5:$N$314,13,FALSE)</f>
        <v>2459.6828330010317</v>
      </c>
      <c r="N416" s="44"/>
      <c r="P416">
        <f t="shared" si="46"/>
        <v>7</v>
      </c>
    </row>
    <row r="417" spans="2:16" x14ac:dyDescent="0.2">
      <c r="B417" s="44"/>
      <c r="C417" s="54" t="s">
        <v>320</v>
      </c>
      <c r="D417" s="55">
        <f>VLOOKUP($C417,'Bilaga 2a-24'!$B$5:$N$314,2,FALSE)</f>
        <v>127.99305555555561</v>
      </c>
      <c r="E417" s="55">
        <f>VLOOKUP($C417,'Bilaga 2a-24'!$B$5:$N$314,3,FALSE)</f>
        <v>143.33449736111118</v>
      </c>
      <c r="F417" s="55">
        <f>VLOOKUP($C417,'Bilaga 2a-24'!$B$5:$N$314,4,FALSE)</f>
        <v>469.12222222222243</v>
      </c>
      <c r="G417" s="55">
        <f>VLOOKUP($C417,'Bilaga 2a-24'!$B$5:$N$314,5,FALSE)</f>
        <v>504.33333333333354</v>
      </c>
      <c r="H417" s="55">
        <f>VLOOKUP($C417,'Bilaga 2a-24'!$B$5:$N$314,6,FALSE)</f>
        <v>720.5282986111115</v>
      </c>
      <c r="I417" s="55">
        <f>VLOOKUP($C417,'Bilaga 2a-24'!$B$5:$N$314,7,FALSE)</f>
        <v>650.80260416666704</v>
      </c>
      <c r="J417" s="55">
        <f>VLOOKUP($C417,'Bilaga 2a-24'!$B$5:$N$314,8,FALSE)</f>
        <v>1089.6458333333337</v>
      </c>
      <c r="K417" s="55">
        <f>VLOOKUP($C417,'Bilaga 2a-24'!$B$5:$N$314,9,FALSE)</f>
        <v>1198.2083333333339</v>
      </c>
      <c r="L417" s="55">
        <f>VLOOKUP($C417,'Bilaga 2a-24'!$B$5:$N$314,12,FALSE)</f>
        <v>2407.2894097222238</v>
      </c>
      <c r="M417" s="55">
        <f>VLOOKUP($C417,'Bilaga 2a-24'!$B$5:$N$314,13,FALSE)</f>
        <v>2496.6787681944456</v>
      </c>
      <c r="N417" s="44"/>
      <c r="P417">
        <f t="shared" si="46"/>
        <v>8</v>
      </c>
    </row>
    <row r="418" spans="2:16" x14ac:dyDescent="0.2">
      <c r="B418" s="44"/>
      <c r="C418" s="54" t="s">
        <v>316</v>
      </c>
      <c r="D418" s="55">
        <f>VLOOKUP($C418,'Bilaga 2a-24'!$B$5:$N$314,2,FALSE)</f>
        <v>148.67852852852857</v>
      </c>
      <c r="E418" s="55">
        <f>VLOOKUP($C418,'Bilaga 2a-24'!$B$5:$N$314,3,FALSE)</f>
        <v>156.48888481987839</v>
      </c>
      <c r="F418" s="55">
        <f>VLOOKUP($C418,'Bilaga 2a-24'!$B$5:$N$314,4,FALSE)</f>
        <v>429.48333333333358</v>
      </c>
      <c r="G418" s="55">
        <f>VLOOKUP($C418,'Bilaga 2a-24'!$B$5:$N$314,5,FALSE)</f>
        <v>455.25000000000017</v>
      </c>
      <c r="H418" s="55">
        <f>VLOOKUP($C418,'Bilaga 2a-24'!$B$5:$N$314,6,FALSE)</f>
        <v>720.5282986111115</v>
      </c>
      <c r="I418" s="55">
        <f>VLOOKUP($C418,'Bilaga 2a-24'!$B$5:$N$314,7,FALSE)</f>
        <v>650.80260416666704</v>
      </c>
      <c r="J418" s="55">
        <f>VLOOKUP($C418,'Bilaga 2a-24'!$B$5:$N$314,8,FALSE)</f>
        <v>1073.4418750000004</v>
      </c>
      <c r="K418" s="55">
        <f>VLOOKUP($C418,'Bilaga 2a-24'!$B$5:$N$314,9,FALSE)</f>
        <v>1234.453912037038</v>
      </c>
      <c r="L418" s="55">
        <f>VLOOKUP($C418,'Bilaga 2a-24'!$B$5:$N$314,12,FALSE)</f>
        <v>2372.1320354729742</v>
      </c>
      <c r="M418" s="55">
        <f>VLOOKUP($C418,'Bilaga 2a-24'!$B$5:$N$314,13,FALSE)</f>
        <v>2496.9954010235838</v>
      </c>
      <c r="N418" s="44"/>
      <c r="P418">
        <f t="shared" si="46"/>
        <v>9</v>
      </c>
    </row>
    <row r="419" spans="2:16" x14ac:dyDescent="0.2">
      <c r="B419" s="44"/>
      <c r="C419" s="54" t="s">
        <v>311</v>
      </c>
      <c r="D419" s="55">
        <f>VLOOKUP($C419,'Bilaga 2a-24'!$B$5:$N$314,2,FALSE)</f>
        <v>113.40286195286201</v>
      </c>
      <c r="E419" s="55">
        <f>VLOOKUP($C419,'Bilaga 2a-24'!$B$5:$N$314,3,FALSE)</f>
        <v>118.32638846503396</v>
      </c>
      <c r="F419" s="55">
        <f>VLOOKUP($C419,'Bilaga 2a-24'!$B$5:$N$314,4,FALSE)</f>
        <v>406.00000000000023</v>
      </c>
      <c r="G419" s="55">
        <f>VLOOKUP($C419,'Bilaga 2a-24'!$B$5:$N$314,5,FALSE)</f>
        <v>497.98611111111137</v>
      </c>
      <c r="H419" s="55">
        <f>VLOOKUP($C419,'Bilaga 2a-24'!$B$5:$N$314,6,FALSE)</f>
        <v>720.5282986111115</v>
      </c>
      <c r="I419" s="55">
        <f>VLOOKUP($C419,'Bilaga 2a-24'!$B$5:$N$314,7,FALSE)</f>
        <v>650.80260416666704</v>
      </c>
      <c r="J419" s="55">
        <f>VLOOKUP($C419,'Bilaga 2a-24'!$B$5:$N$314,8,FALSE)</f>
        <v>1072.2222222222229</v>
      </c>
      <c r="K419" s="55">
        <f>VLOOKUP($C419,'Bilaga 2a-24'!$B$5:$N$314,9,FALSE)</f>
        <v>1263.881944444445</v>
      </c>
      <c r="L419" s="55">
        <f>VLOOKUP($C419,'Bilaga 2a-24'!$B$5:$N$314,12,FALSE)</f>
        <v>2312.1533827861963</v>
      </c>
      <c r="M419" s="55">
        <f>VLOOKUP($C419,'Bilaga 2a-24'!$B$5:$N$314,13,FALSE)</f>
        <v>2530.9970481872574</v>
      </c>
      <c r="N419" s="44"/>
      <c r="P419">
        <f t="shared" si="46"/>
        <v>10</v>
      </c>
    </row>
    <row r="420" spans="2:16" x14ac:dyDescent="0.2">
      <c r="B420" s="44"/>
      <c r="C420" s="54" t="s">
        <v>315</v>
      </c>
      <c r="D420" s="55">
        <f>VLOOKUP($C420,'Bilaga 2a-24'!$B$5:$N$314,2,FALSE)</f>
        <v>160.86148648648657</v>
      </c>
      <c r="E420" s="55">
        <f>VLOOKUP($C420,'Bilaga 2a-24'!$B$5:$N$314,3,FALSE)</f>
        <v>159.70000161065008</v>
      </c>
      <c r="F420" s="55">
        <f>VLOOKUP($C420,'Bilaga 2a-24'!$B$5:$N$314,4,FALSE)</f>
        <v>483.4555555555558</v>
      </c>
      <c r="G420" s="55">
        <f>VLOOKUP($C420,'Bilaga 2a-24'!$B$5:$N$314,5,FALSE)</f>
        <v>497.96444444444472</v>
      </c>
      <c r="H420" s="55">
        <f>VLOOKUP($C420,'Bilaga 2a-24'!$B$5:$N$314,6,FALSE)</f>
        <v>720.5282986111115</v>
      </c>
      <c r="I420" s="55">
        <f>VLOOKUP($C420,'Bilaga 2a-24'!$B$5:$N$314,7,FALSE)</f>
        <v>650.80260416666704</v>
      </c>
      <c r="J420" s="55">
        <f>VLOOKUP($C420,'Bilaga 2a-24'!$B$5:$N$314,8,FALSE)</f>
        <v>1206.4001111111118</v>
      </c>
      <c r="K420" s="55">
        <f>VLOOKUP($C420,'Bilaga 2a-24'!$B$5:$N$314,9,FALSE)</f>
        <v>1321.3530555555562</v>
      </c>
      <c r="L420" s="55">
        <f>VLOOKUP($C420,'Bilaga 2a-24'!$B$5:$N$314,12,FALSE)</f>
        <v>2571.2454517642659</v>
      </c>
      <c r="M420" s="55">
        <f>VLOOKUP($C420,'Bilaga 2a-24'!$B$5:$N$314,13,FALSE)</f>
        <v>2629.8201057773181</v>
      </c>
      <c r="N420" s="44"/>
      <c r="P420">
        <f t="shared" si="46"/>
        <v>11</v>
      </c>
    </row>
    <row r="421" spans="2:16" x14ac:dyDescent="0.2">
      <c r="B421" s="44"/>
      <c r="C421" s="54" t="s">
        <v>314</v>
      </c>
      <c r="D421" s="55">
        <f>VLOOKUP($C421,'Bilaga 2a-24'!$B$5:$N$314,2,FALSE)</f>
        <v>135.78678678678685</v>
      </c>
      <c r="E421" s="55">
        <f>VLOOKUP($C421,'Bilaga 2a-24'!$B$5:$N$314,3,FALSE)</f>
        <v>177.793888888889</v>
      </c>
      <c r="F421" s="55">
        <f>VLOOKUP($C421,'Bilaga 2a-24'!$B$5:$N$314,4,FALSE)</f>
        <v>503.9938888888891</v>
      </c>
      <c r="G421" s="55">
        <f>VLOOKUP($C421,'Bilaga 2a-24'!$B$5:$N$314,5,FALSE)</f>
        <v>591.86944444444475</v>
      </c>
      <c r="H421" s="55">
        <f>VLOOKUP($C421,'Bilaga 2a-24'!$B$5:$N$314,6,FALSE)</f>
        <v>720.5282986111115</v>
      </c>
      <c r="I421" s="55">
        <f>VLOOKUP($C421,'Bilaga 2a-24'!$B$5:$N$314,7,FALSE)</f>
        <v>650.80260416666704</v>
      </c>
      <c r="J421" s="55">
        <f>VLOOKUP($C421,'Bilaga 2a-24'!$B$5:$N$314,8,FALSE)</f>
        <v>1095.1141666666672</v>
      </c>
      <c r="K421" s="55">
        <f>VLOOKUP($C421,'Bilaga 2a-24'!$B$5:$N$314,9,FALSE)</f>
        <v>1242.8020555555561</v>
      </c>
      <c r="L421" s="55">
        <f>VLOOKUP($C421,'Bilaga 2a-24'!$B$5:$N$314,12,FALSE)</f>
        <v>2455.4231409534545</v>
      </c>
      <c r="M421" s="55">
        <f>VLOOKUP($C421,'Bilaga 2a-24'!$B$5:$N$314,13,FALSE)</f>
        <v>2663.2679930555564</v>
      </c>
      <c r="N421" s="44"/>
      <c r="P421">
        <f t="shared" si="46"/>
        <v>12</v>
      </c>
    </row>
    <row r="422" spans="2:16" x14ac:dyDescent="0.2">
      <c r="B422" s="44"/>
      <c r="C422" s="54" t="s">
        <v>321</v>
      </c>
      <c r="D422" s="55">
        <f>VLOOKUP($C422,'Bilaga 2a-24'!$B$5:$N$314,2,FALSE)</f>
        <v>122.50360360360365</v>
      </c>
      <c r="E422" s="55">
        <f>VLOOKUP($C422,'Bilaga 2a-24'!$B$5:$N$314,3,FALSE)</f>
        <v>129.88333172268341</v>
      </c>
      <c r="F422" s="55">
        <f>VLOOKUP($C422,'Bilaga 2a-24'!$B$5:$N$314,4,FALSE)</f>
        <v>597.33888888888919</v>
      </c>
      <c r="G422" s="55">
        <f>VLOOKUP($C422,'Bilaga 2a-24'!$B$5:$N$314,5,FALSE)</f>
        <v>639.1944444444448</v>
      </c>
      <c r="H422" s="55">
        <f>VLOOKUP($C422,'Bilaga 2a-24'!$B$5:$N$314,6,FALSE)</f>
        <v>720.5282986111115</v>
      </c>
      <c r="I422" s="55">
        <f>VLOOKUP($C422,'Bilaga 2a-24'!$B$5:$N$314,7,FALSE)</f>
        <v>650.80260416666704</v>
      </c>
      <c r="J422" s="55">
        <f>VLOOKUP($C422,'Bilaga 2a-24'!$B$5:$N$314,8,FALSE)</f>
        <v>1127.3344444444451</v>
      </c>
      <c r="K422" s="55">
        <f>VLOOKUP($C422,'Bilaga 2a-24'!$B$5:$N$314,9,FALSE)</f>
        <v>1259.4858333333341</v>
      </c>
      <c r="L422" s="55">
        <f>VLOOKUP($C422,'Bilaga 2a-24'!$B$5:$N$314,12,FALSE)</f>
        <v>2567.7052355480496</v>
      </c>
      <c r="M422" s="55">
        <f>VLOOKUP($C422,'Bilaga 2a-24'!$B$5:$N$314,13,FALSE)</f>
        <v>2679.3662136671296</v>
      </c>
      <c r="N422" s="44"/>
      <c r="P422">
        <f t="shared" si="46"/>
        <v>13</v>
      </c>
    </row>
    <row r="423" spans="2:16" ht="13.5" thickBot="1" x14ac:dyDescent="0.25">
      <c r="B423" s="44"/>
      <c r="C423" s="57" t="s">
        <v>312</v>
      </c>
      <c r="D423" s="58">
        <f>VLOOKUP($C423,'Bilaga 2a-24'!$B$5:$N$314,2,FALSE)</f>
        <v>153.07545045045052</v>
      </c>
      <c r="E423" s="58">
        <f>VLOOKUP($C423,'Bilaga 2a-24'!$B$5:$N$314,3,FALSE)</f>
        <v>162.24722332424619</v>
      </c>
      <c r="F423" s="58">
        <f>VLOOKUP($C423,'Bilaga 2a-24'!$B$5:$N$314,4,FALSE)</f>
        <v>492.80555555555583</v>
      </c>
      <c r="G423" s="58">
        <f>VLOOKUP($C423,'Bilaga 2a-24'!$B$5:$N$314,5,FALSE)</f>
        <v>517.50000000000034</v>
      </c>
      <c r="H423" s="58">
        <f>VLOOKUP($C423,'Bilaga 2a-24'!$B$5:$N$314,6,FALSE)</f>
        <v>720.5282986111115</v>
      </c>
      <c r="I423" s="58">
        <f>VLOOKUP($C423,'Bilaga 2a-24'!$B$5:$N$314,7,FALSE)</f>
        <v>650.80260416666704</v>
      </c>
      <c r="J423" s="58">
        <f>VLOOKUP($C423,'Bilaga 2a-24'!$B$5:$N$314,8,FALSE)</f>
        <v>1148.6931111111114</v>
      </c>
      <c r="K423" s="58">
        <f>VLOOKUP($C423,'Bilaga 2a-24'!$B$5:$N$314,9,FALSE)</f>
        <v>1568.4895555555565</v>
      </c>
      <c r="L423" s="58">
        <f>VLOOKUP($C423,'Bilaga 2a-24'!$B$5:$N$314,12,FALSE)</f>
        <v>2515.1024157282291</v>
      </c>
      <c r="M423" s="58">
        <f>VLOOKUP($C423,'Bilaga 2a-24'!$B$5:$N$314,13,FALSE)</f>
        <v>2899.0393830464704</v>
      </c>
      <c r="N423" s="44"/>
      <c r="P423">
        <f t="shared" si="46"/>
        <v>14</v>
      </c>
    </row>
    <row r="424" spans="2:16" ht="18.75" customHeight="1" thickTop="1" x14ac:dyDescent="0.2">
      <c r="B424" s="44"/>
      <c r="C424" s="59" t="s">
        <v>605</v>
      </c>
      <c r="D424" s="60">
        <f>SUM(D410:D423)/COUNTIF(D410:D423,"&gt;0")</f>
        <v>126.60332928464075</v>
      </c>
      <c r="E424" s="60">
        <f t="shared" ref="E424:M424" si="47">SUM(E410:E423)/COUNTIF(E410:E423,"&gt;0")</f>
        <v>135.56839775406615</v>
      </c>
      <c r="F424" s="60">
        <f t="shared" si="47"/>
        <v>451.72813492063517</v>
      </c>
      <c r="G424" s="60">
        <f t="shared" si="47"/>
        <v>505.86888888888916</v>
      </c>
      <c r="H424" s="60">
        <f t="shared" si="47"/>
        <v>707.39139384920679</v>
      </c>
      <c r="I424" s="60">
        <f t="shared" si="47"/>
        <v>631.504985119048</v>
      </c>
      <c r="J424" s="60">
        <f t="shared" si="47"/>
        <v>1010.2886412037042</v>
      </c>
      <c r="K424" s="60">
        <f t="shared" si="47"/>
        <v>1140.9456841931221</v>
      </c>
      <c r="L424" s="60">
        <f t="shared" si="47"/>
        <v>2296.0114992581866</v>
      </c>
      <c r="M424" s="60">
        <f t="shared" si="47"/>
        <v>2413.8879559551256</v>
      </c>
      <c r="N424" s="44"/>
      <c r="P424" s="19">
        <f>+M424/L424-1</f>
        <v>5.1339663035234517E-2</v>
      </c>
    </row>
    <row r="425" spans="2:16" x14ac:dyDescent="0.2">
      <c r="B425" s="44"/>
      <c r="C425" s="61"/>
      <c r="D425" s="60"/>
      <c r="E425" s="60"/>
      <c r="F425" s="60"/>
      <c r="G425" s="60"/>
      <c r="H425" s="60"/>
      <c r="I425" s="60"/>
      <c r="J425" s="60"/>
      <c r="K425" s="60"/>
      <c r="L425" s="60"/>
      <c r="M425" s="60"/>
      <c r="N425" s="44"/>
    </row>
    <row r="426" spans="2:16" x14ac:dyDescent="0.2">
      <c r="B426" s="44"/>
      <c r="C426" s="59"/>
      <c r="D426" s="60"/>
      <c r="E426" s="60"/>
      <c r="F426" s="60"/>
      <c r="G426" s="60"/>
      <c r="H426" s="60"/>
      <c r="I426" s="60"/>
      <c r="J426" s="60"/>
      <c r="K426" s="60"/>
      <c r="L426" s="60"/>
      <c r="M426" s="60"/>
      <c r="N426" s="44"/>
    </row>
    <row r="427" spans="2:16" x14ac:dyDescent="0.2">
      <c r="B427" s="44"/>
      <c r="C427" s="44"/>
      <c r="D427" s="44"/>
      <c r="E427" s="65"/>
      <c r="F427" s="66"/>
      <c r="G427" s="65"/>
      <c r="H427" s="66"/>
      <c r="I427" s="65"/>
      <c r="J427" s="66"/>
      <c r="K427" s="65"/>
      <c r="L427" s="66"/>
      <c r="M427" s="65"/>
      <c r="N427" s="44"/>
    </row>
  </sheetData>
  <sortState xmlns:xlrd2="http://schemas.microsoft.com/office/spreadsheetml/2017/richdata2" ref="C410:M423">
    <sortCondition ref="M410:M423"/>
  </sortState>
  <printOptions gridLines="1"/>
  <pageMargins left="0.66" right="0.51" top="0.69" bottom="0.77" header="0.51181102362204722" footer="0.51181102362204722"/>
  <pageSetup paperSize="9" scale="90" fitToHeight="7" orientation="landscape" r:id="rId1"/>
  <headerFooter alignWithMargins="0">
    <oddFooter>&amp;CBilaga 1 - Sida &amp;P (&amp;N)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063B27E78DD64FBC5E45EA48F492C7" ma:contentTypeVersion="14" ma:contentTypeDescription="Skapa ett nytt dokument." ma:contentTypeScope="" ma:versionID="cd8ee789bdfaca54e702bcc5bb69f269">
  <xsd:schema xmlns:xsd="http://www.w3.org/2001/XMLSchema" xmlns:xs="http://www.w3.org/2001/XMLSchema" xmlns:p="http://schemas.microsoft.com/office/2006/metadata/properties" xmlns:ns2="36b896a7-9406-4ab4-bade-cb1e05623131" xmlns:ns3="5e13c629-5a02-49d9-8176-42b9ddb0e2d9" targetNamespace="http://schemas.microsoft.com/office/2006/metadata/properties" ma:root="true" ma:fieldsID="b4b76367a467cdb6b2160541c1b8e6e8" ns2:_="" ns3:_="">
    <xsd:import namespace="36b896a7-9406-4ab4-bade-cb1e05623131"/>
    <xsd:import namespace="5e13c629-5a02-49d9-8176-42b9ddb0e2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b896a7-9406-4ab4-bade-cb1e056231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Bildmarkeringar" ma:readOnly="false" ma:fieldId="{5cf76f15-5ced-4ddc-b409-7134ff3c332f}" ma:taxonomyMulti="true" ma:sspId="79357c2d-17f4-4f28-9032-cf8117b340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13c629-5a02-49d9-8176-42b9ddb0e2d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d9ce25e-92be-4bf0-892b-d7ff9ea0aa31}" ma:internalName="TaxCatchAll" ma:showField="CatchAllData" ma:web="5e13c629-5a02-49d9-8176-42b9ddb0e2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13c629-5a02-49d9-8176-42b9ddb0e2d9" xsi:nil="true"/>
    <lcf76f155ced4ddcb4097134ff3c332f xmlns="36b896a7-9406-4ab4-bade-cb1e0562313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8E7C1B7-3159-4F8D-BB2F-9E3327A4B0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b896a7-9406-4ab4-bade-cb1e05623131"/>
    <ds:schemaRef ds:uri="5e13c629-5a02-49d9-8176-42b9ddb0e2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61A381-E334-488F-924D-8AF0BDC088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41FDDB-1D54-441B-BE7F-BEFAD16CE7A7}">
  <ds:schemaRefs>
    <ds:schemaRef ds:uri="http://schemas.microsoft.com/office/2006/documentManagement/types"/>
    <ds:schemaRef ds:uri="36b896a7-9406-4ab4-bade-cb1e05623131"/>
    <ds:schemaRef ds:uri="5e13c629-5a02-49d9-8176-42b9ddb0e2d9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8</vt:i4>
      </vt:variant>
      <vt:variant>
        <vt:lpstr>Namngivna områden</vt:lpstr>
      </vt:variant>
      <vt:variant>
        <vt:i4>8</vt:i4>
      </vt:variant>
    </vt:vector>
  </HeadingPairs>
  <TitlesOfParts>
    <vt:vector size="16" baseType="lpstr">
      <vt:lpstr>Bilaga 1a-24</vt:lpstr>
      <vt:lpstr>Bilaga 1b-24</vt:lpstr>
      <vt:lpstr>Bilaga 2a-24</vt:lpstr>
      <vt:lpstr>Bilaga 2b-24</vt:lpstr>
      <vt:lpstr>Bilaga 3-24</vt:lpstr>
      <vt:lpstr>Översikt-Län</vt:lpstr>
      <vt:lpstr>Kr i mån per lgh nyttor</vt:lpstr>
      <vt:lpstr>Kr i mån per lgh ink elhandel</vt:lpstr>
      <vt:lpstr>'Bilaga 3-24'!Utskriftsområde</vt:lpstr>
      <vt:lpstr>'Bilaga 1a-24'!Utskriftsrubriker</vt:lpstr>
      <vt:lpstr>'Bilaga 1b-24'!Utskriftsrubriker</vt:lpstr>
      <vt:lpstr>'Bilaga 2a-24'!Utskriftsrubriker</vt:lpstr>
      <vt:lpstr>'Bilaga 2b-24'!Utskriftsrubriker</vt:lpstr>
      <vt:lpstr>'Bilaga 3-24'!Utskriftsrubriker</vt:lpstr>
      <vt:lpstr>'Kr i mån per lgh ink elhandel'!Utskriftsrubriker</vt:lpstr>
      <vt:lpstr>'Kr i mån per lgh nyttor'!Utskriftsrubriker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Folkesson</dc:creator>
  <cp:keywords/>
  <dc:description/>
  <cp:lastModifiedBy>Joachim Höggren</cp:lastModifiedBy>
  <cp:revision/>
  <dcterms:created xsi:type="dcterms:W3CDTF">2024-11-15T12:13:00Z</dcterms:created>
  <dcterms:modified xsi:type="dcterms:W3CDTF">2024-11-18T14:03:22Z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0x01010092063B27E78DD64FBC5E45EA48F492C7</vt:lpwstr>
  </property>
  <property fmtid="{D5CDD505-2E9C-101B-9397-08002B2CF9AE}" pid="3" name="MediaServiceImageTags">
    <vt:lpwstr/>
  </property>
</Properties>
</file>