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f00-my.sharepoint.com/personal/gilrom_hyresgastforeningen_se/Documents/Skrivbordet/"/>
    </mc:Choice>
  </mc:AlternateContent>
  <xr:revisionPtr revIDLastSave="0" documentId="8_{A8F37775-8323-45EB-AE18-6D1F29113216}" xr6:coauthVersionLast="47" xr6:coauthVersionMax="47" xr10:uidLastSave="{00000000-0000-0000-0000-000000000000}"/>
  <bookViews>
    <workbookView xWindow="-108" yWindow="-108" windowWidth="23256" windowHeight="12456" xr2:uid="{45E14270-6CA0-492B-BA0A-97E0F4ADD38C}"/>
  </bookViews>
  <sheets>
    <sheet name="Kommunlista (sorterbar) (2025)" sheetId="1" r:id="rId1"/>
    <sheet name="Kommunlista (2025)" sheetId="2" r:id="rId2"/>
  </sheets>
  <definedNames>
    <definedName name="_xlnm._FilterDatabase" localSheetId="0" hidden="1">'Kommunlista (sorterbar) (2025)'!$A$4:$H$294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D222" i="2"/>
  <c r="H98" i="2"/>
  <c r="F98" i="2"/>
  <c r="E98" i="2"/>
  <c r="E110" i="2"/>
  <c r="H97" i="2"/>
  <c r="H370" i="2"/>
  <c r="F370" i="2"/>
  <c r="E370" i="2"/>
  <c r="F353" i="2"/>
  <c r="H353" i="2"/>
  <c r="E353" i="2"/>
  <c r="H337" i="2"/>
  <c r="F337" i="2"/>
  <c r="E337" i="2"/>
  <c r="H284" i="2"/>
  <c r="F284" i="2"/>
  <c r="E284" i="2"/>
  <c r="H270" i="2"/>
  <c r="F270" i="2"/>
  <c r="E270" i="2"/>
  <c r="H259" i="2"/>
  <c r="F259" i="2"/>
  <c r="E259" i="2"/>
  <c r="H240" i="2"/>
  <c r="F240" i="2"/>
  <c r="E240" i="2"/>
  <c r="H220" i="2"/>
  <c r="F220" i="2"/>
  <c r="E220" i="2"/>
  <c r="H208" i="2"/>
  <c r="F208" i="2"/>
  <c r="E208" i="2"/>
  <c r="H195" i="2"/>
  <c r="F195" i="2"/>
  <c r="E195" i="2"/>
  <c r="H165" i="2"/>
  <c r="F165" i="2"/>
  <c r="E165" i="2"/>
  <c r="H128" i="2"/>
  <c r="F128" i="2"/>
  <c r="E128" i="2"/>
  <c r="H110" i="2"/>
  <c r="F110" i="2"/>
  <c r="H81" i="2"/>
  <c r="F81" i="2"/>
  <c r="E81" i="2"/>
  <c r="H64" i="2"/>
  <c r="F64" i="2"/>
  <c r="E64" i="2"/>
  <c r="H52" i="2"/>
  <c r="F52" i="2"/>
  <c r="E52" i="2"/>
  <c r="H42" i="2"/>
  <c r="F42" i="2"/>
  <c r="E42" i="2"/>
  <c r="H28" i="2"/>
  <c r="G28" i="2"/>
  <c r="F28" i="2"/>
  <c r="E28" i="2"/>
  <c r="F9" i="2"/>
  <c r="E9" i="2"/>
  <c r="G4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G356" i="2"/>
  <c r="F356" i="2"/>
  <c r="E356" i="2"/>
  <c r="C356" i="2"/>
  <c r="B356" i="2"/>
  <c r="D355" i="2"/>
  <c r="H352" i="2"/>
  <c r="H351" i="2"/>
  <c r="H350" i="2"/>
  <c r="H349" i="2"/>
  <c r="H348" i="2"/>
  <c r="H347" i="2"/>
  <c r="H346" i="2"/>
  <c r="B343" i="2"/>
  <c r="H345" i="2"/>
  <c r="H344" i="2"/>
  <c r="H343" i="2"/>
  <c r="H342" i="2"/>
  <c r="H341" i="2"/>
  <c r="G340" i="2"/>
  <c r="F340" i="2"/>
  <c r="E340" i="2"/>
  <c r="C340" i="2"/>
  <c r="B340" i="2"/>
  <c r="D339" i="2"/>
  <c r="H336" i="2"/>
  <c r="G336" i="2"/>
  <c r="H335" i="2"/>
  <c r="G335" i="2"/>
  <c r="H334" i="2"/>
  <c r="G334" i="2"/>
  <c r="H333" i="2"/>
  <c r="G333" i="2"/>
  <c r="H332" i="2"/>
  <c r="G332" i="2"/>
  <c r="H331" i="2"/>
  <c r="G331" i="2"/>
  <c r="H330" i="2"/>
  <c r="G330" i="2"/>
  <c r="H329" i="2"/>
  <c r="G329" i="2"/>
  <c r="H328" i="2"/>
  <c r="G328" i="2"/>
  <c r="H327" i="2"/>
  <c r="G327" i="2"/>
  <c r="H326" i="2"/>
  <c r="G326" i="2"/>
  <c r="H325" i="2"/>
  <c r="G325" i="2"/>
  <c r="H324" i="2"/>
  <c r="G324" i="2"/>
  <c r="H323" i="2"/>
  <c r="G323" i="2"/>
  <c r="H322" i="2"/>
  <c r="G322" i="2"/>
  <c r="H321" i="2"/>
  <c r="G321" i="2"/>
  <c r="H320" i="2"/>
  <c r="G320" i="2"/>
  <c r="H319" i="2"/>
  <c r="H318" i="2"/>
  <c r="G317" i="2"/>
  <c r="G316" i="2"/>
  <c r="G314" i="2"/>
  <c r="G313" i="2"/>
  <c r="G312" i="2"/>
  <c r="G310" i="2"/>
  <c r="G309" i="2"/>
  <c r="H308" i="2"/>
  <c r="G308" i="2"/>
  <c r="G306" i="2"/>
  <c r="G305" i="2"/>
  <c r="H304" i="2"/>
  <c r="G304" i="2"/>
  <c r="G302" i="2"/>
  <c r="G301" i="2"/>
  <c r="G298" i="2"/>
  <c r="G297" i="2"/>
  <c r="G296" i="2"/>
  <c r="G293" i="2"/>
  <c r="G292" i="2"/>
  <c r="H291" i="2"/>
  <c r="J321" i="2"/>
  <c r="G289" i="2"/>
  <c r="G288" i="2"/>
  <c r="G287" i="2"/>
  <c r="F287" i="2"/>
  <c r="E287" i="2"/>
  <c r="C287" i="2"/>
  <c r="B287" i="2"/>
  <c r="D286" i="2"/>
  <c r="H283" i="2"/>
  <c r="G283" i="2"/>
  <c r="H282" i="2"/>
  <c r="G282" i="2"/>
  <c r="H281" i="2"/>
  <c r="G281" i="2"/>
  <c r="H280" i="2"/>
  <c r="G280" i="2"/>
  <c r="G279" i="2"/>
  <c r="H279" i="2"/>
  <c r="G277" i="2"/>
  <c r="H277" i="2"/>
  <c r="H276" i="2"/>
  <c r="J276" i="2"/>
  <c r="H275" i="2"/>
  <c r="G275" i="2"/>
  <c r="H274" i="2"/>
  <c r="G274" i="2"/>
  <c r="G273" i="2"/>
  <c r="F273" i="2"/>
  <c r="E273" i="2"/>
  <c r="C273" i="2"/>
  <c r="B273" i="2"/>
  <c r="D272" i="2"/>
  <c r="H269" i="2"/>
  <c r="G269" i="2"/>
  <c r="H268" i="2"/>
  <c r="J266" i="2"/>
  <c r="G266" i="2"/>
  <c r="G265" i="2"/>
  <c r="H264" i="2"/>
  <c r="G262" i="2"/>
  <c r="F262" i="2"/>
  <c r="E262" i="2"/>
  <c r="C262" i="2"/>
  <c r="B262" i="2"/>
  <c r="D261" i="2"/>
  <c r="G257" i="2"/>
  <c r="G256" i="2"/>
  <c r="H256" i="2"/>
  <c r="H254" i="2"/>
  <c r="G254" i="2"/>
  <c r="H253" i="2"/>
  <c r="G253" i="2"/>
  <c r="H252" i="2"/>
  <c r="G252" i="2"/>
  <c r="H251" i="2"/>
  <c r="G251" i="2"/>
  <c r="H250" i="2"/>
  <c r="G250" i="2"/>
  <c r="H249" i="2"/>
  <c r="G249" i="2"/>
  <c r="H248" i="2"/>
  <c r="G248" i="2"/>
  <c r="H247" i="2"/>
  <c r="G247" i="2"/>
  <c r="H246" i="2"/>
  <c r="G246" i="2"/>
  <c r="H245" i="2"/>
  <c r="G245" i="2"/>
  <c r="H244" i="2"/>
  <c r="G244" i="2"/>
  <c r="G243" i="2"/>
  <c r="F243" i="2"/>
  <c r="E243" i="2"/>
  <c r="C243" i="2"/>
  <c r="B243" i="2"/>
  <c r="D242" i="2"/>
  <c r="G239" i="2"/>
  <c r="G238" i="2"/>
  <c r="H236" i="2"/>
  <c r="H235" i="2"/>
  <c r="H234" i="2"/>
  <c r="H233" i="2"/>
  <c r="G233" i="2"/>
  <c r="H232" i="2"/>
  <c r="G232" i="2"/>
  <c r="G231" i="2"/>
  <c r="G230" i="2"/>
  <c r="H228" i="2"/>
  <c r="H227" i="2"/>
  <c r="H226" i="2"/>
  <c r="H225" i="2"/>
  <c r="G225" i="2"/>
  <c r="H224" i="2"/>
  <c r="G224" i="2"/>
  <c r="G223" i="2"/>
  <c r="F223" i="2"/>
  <c r="E223" i="2"/>
  <c r="C223" i="2"/>
  <c r="B223" i="2"/>
  <c r="B219" i="2"/>
  <c r="J218" i="2"/>
  <c r="J217" i="2"/>
  <c r="B217" i="2"/>
  <c r="B216" i="2"/>
  <c r="B215" i="2"/>
  <c r="J214" i="2"/>
  <c r="J213" i="2"/>
  <c r="B213" i="2"/>
  <c r="B212" i="2"/>
  <c r="G211" i="2"/>
  <c r="F211" i="2"/>
  <c r="E211" i="2"/>
  <c r="C211" i="2"/>
  <c r="B211" i="2"/>
  <c r="D210" i="2"/>
  <c r="H207" i="2"/>
  <c r="G207" i="2"/>
  <c r="J207" i="2"/>
  <c r="B207" i="2"/>
  <c r="H206" i="2"/>
  <c r="G206" i="2"/>
  <c r="J206" i="2"/>
  <c r="B206" i="2"/>
  <c r="H205" i="2"/>
  <c r="G205" i="2"/>
  <c r="J205" i="2"/>
  <c r="B205" i="2"/>
  <c r="H204" i="2"/>
  <c r="G204" i="2"/>
  <c r="J204" i="2"/>
  <c r="B204" i="2"/>
  <c r="H203" i="2"/>
  <c r="G203" i="2"/>
  <c r="J203" i="2"/>
  <c r="B203" i="2"/>
  <c r="H202" i="2"/>
  <c r="G202" i="2"/>
  <c r="J202" i="2"/>
  <c r="B202" i="2"/>
  <c r="H201" i="2"/>
  <c r="G201" i="2"/>
  <c r="J201" i="2"/>
  <c r="B201" i="2"/>
  <c r="H200" i="2"/>
  <c r="G200" i="2"/>
  <c r="J200" i="2"/>
  <c r="B200" i="2"/>
  <c r="H199" i="2"/>
  <c r="G199" i="2"/>
  <c r="J199" i="2"/>
  <c r="B199" i="2"/>
  <c r="G198" i="2"/>
  <c r="F198" i="2"/>
  <c r="E198" i="2"/>
  <c r="C198" i="2"/>
  <c r="B198" i="2"/>
  <c r="D197" i="2"/>
  <c r="H193" i="2"/>
  <c r="G193" i="2"/>
  <c r="G192" i="2"/>
  <c r="H192" i="2"/>
  <c r="H190" i="2"/>
  <c r="H189" i="2"/>
  <c r="G189" i="2"/>
  <c r="H188" i="2"/>
  <c r="G188" i="2"/>
  <c r="G187" i="2"/>
  <c r="H187" i="2"/>
  <c r="G186" i="2"/>
  <c r="H186" i="2"/>
  <c r="G185" i="2"/>
  <c r="H185" i="2"/>
  <c r="G184" i="2"/>
  <c r="H184" i="2"/>
  <c r="G183" i="2"/>
  <c r="H183" i="2"/>
  <c r="G182" i="2"/>
  <c r="H182" i="2"/>
  <c r="H181" i="2"/>
  <c r="G181" i="2"/>
  <c r="H180" i="2"/>
  <c r="G178" i="2"/>
  <c r="H178" i="2"/>
  <c r="H177" i="2"/>
  <c r="G177" i="2"/>
  <c r="H176" i="2"/>
  <c r="G176" i="2"/>
  <c r="G174" i="2"/>
  <c r="H174" i="2"/>
  <c r="G173" i="2"/>
  <c r="H173" i="2"/>
  <c r="H172" i="2"/>
  <c r="G172" i="2"/>
  <c r="H170" i="2"/>
  <c r="J184" i="2"/>
  <c r="H169" i="2"/>
  <c r="G169" i="2"/>
  <c r="G168" i="2"/>
  <c r="F168" i="2"/>
  <c r="E168" i="2"/>
  <c r="C168" i="2"/>
  <c r="B168" i="2"/>
  <c r="D167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B137" i="2"/>
  <c r="H153" i="2"/>
  <c r="H152" i="2"/>
  <c r="G152" i="2"/>
  <c r="G151" i="2"/>
  <c r="H150" i="2"/>
  <c r="G150" i="2"/>
  <c r="H149" i="2"/>
  <c r="G149" i="2"/>
  <c r="H147" i="2"/>
  <c r="G147" i="2"/>
  <c r="H146" i="2"/>
  <c r="H145" i="2"/>
  <c r="H144" i="2"/>
  <c r="G144" i="2"/>
  <c r="G143" i="2"/>
  <c r="H142" i="2"/>
  <c r="G142" i="2"/>
  <c r="H141" i="2"/>
  <c r="G141" i="2"/>
  <c r="H139" i="2"/>
  <c r="G139" i="2"/>
  <c r="H138" i="2"/>
  <c r="H137" i="2"/>
  <c r="H136" i="2"/>
  <c r="G136" i="2"/>
  <c r="G135" i="2"/>
  <c r="H134" i="2"/>
  <c r="G134" i="2"/>
  <c r="H133" i="2"/>
  <c r="G133" i="2"/>
  <c r="G131" i="2"/>
  <c r="F131" i="2"/>
  <c r="E131" i="2"/>
  <c r="C131" i="2"/>
  <c r="B131" i="2"/>
  <c r="D130" i="2"/>
  <c r="J127" i="2"/>
  <c r="B127" i="2"/>
  <c r="J126" i="2"/>
  <c r="J125" i="2"/>
  <c r="B125" i="2"/>
  <c r="J124" i="2"/>
  <c r="H124" i="2"/>
  <c r="H123" i="2"/>
  <c r="G123" i="2"/>
  <c r="B123" i="2"/>
  <c r="J122" i="2"/>
  <c r="H122" i="2"/>
  <c r="G122" i="2"/>
  <c r="B122" i="2"/>
  <c r="J121" i="2"/>
  <c r="H121" i="2"/>
  <c r="G121" i="2"/>
  <c r="B121" i="2"/>
  <c r="J120" i="2"/>
  <c r="G120" i="2"/>
  <c r="H120" i="2"/>
  <c r="B120" i="2"/>
  <c r="J119" i="2"/>
  <c r="G119" i="2"/>
  <c r="H119" i="2"/>
  <c r="B119" i="2"/>
  <c r="J118" i="2"/>
  <c r="G118" i="2"/>
  <c r="H118" i="2"/>
  <c r="B118" i="2"/>
  <c r="J117" i="2"/>
  <c r="G117" i="2"/>
  <c r="H117" i="2"/>
  <c r="B117" i="2"/>
  <c r="J116" i="2"/>
  <c r="G116" i="2"/>
  <c r="H116" i="2"/>
  <c r="B116" i="2"/>
  <c r="J115" i="2"/>
  <c r="G115" i="2"/>
  <c r="H115" i="2"/>
  <c r="B115" i="2"/>
  <c r="J114" i="2"/>
  <c r="G114" i="2"/>
  <c r="H114" i="2"/>
  <c r="B114" i="2"/>
  <c r="G113" i="2"/>
  <c r="F113" i="2"/>
  <c r="E113" i="2"/>
  <c r="C113" i="2"/>
  <c r="B113" i="2"/>
  <c r="D112" i="2"/>
  <c r="H109" i="2"/>
  <c r="G109" i="2"/>
  <c r="B109" i="2"/>
  <c r="H108" i="2"/>
  <c r="G108" i="2"/>
  <c r="H107" i="2"/>
  <c r="G107" i="2"/>
  <c r="B107" i="2"/>
  <c r="H106" i="2"/>
  <c r="G106" i="2"/>
  <c r="B106" i="2"/>
  <c r="H105" i="2"/>
  <c r="G105" i="2"/>
  <c r="B105" i="2"/>
  <c r="H104" i="2"/>
  <c r="G104" i="2"/>
  <c r="B104" i="2"/>
  <c r="H103" i="2"/>
  <c r="G103" i="2"/>
  <c r="B103" i="2"/>
  <c r="H102" i="2"/>
  <c r="G102" i="2"/>
  <c r="G101" i="2"/>
  <c r="F101" i="2"/>
  <c r="E101" i="2"/>
  <c r="C101" i="2"/>
  <c r="B101" i="2"/>
  <c r="D100" i="2"/>
  <c r="G97" i="2"/>
  <c r="H96" i="2"/>
  <c r="G96" i="2"/>
  <c r="H95" i="2"/>
  <c r="G95" i="2"/>
  <c r="H94" i="2"/>
  <c r="H93" i="2"/>
  <c r="H92" i="2"/>
  <c r="H91" i="2"/>
  <c r="B91" i="2"/>
  <c r="H90" i="2"/>
  <c r="B89" i="2"/>
  <c r="J87" i="2"/>
  <c r="B96" i="2"/>
  <c r="G84" i="2"/>
  <c r="F84" i="2"/>
  <c r="E84" i="2"/>
  <c r="C84" i="2"/>
  <c r="B84" i="2"/>
  <c r="D83" i="2"/>
  <c r="H80" i="2"/>
  <c r="G80" i="2"/>
  <c r="H79" i="2"/>
  <c r="G79" i="2"/>
  <c r="J79" i="2"/>
  <c r="H78" i="2"/>
  <c r="G78" i="2"/>
  <c r="J78" i="2"/>
  <c r="H77" i="2"/>
  <c r="G77" i="2"/>
  <c r="B77" i="2"/>
  <c r="H76" i="2"/>
  <c r="G76" i="2"/>
  <c r="J76" i="2"/>
  <c r="G75" i="2"/>
  <c r="B75" i="2"/>
  <c r="H74" i="2"/>
  <c r="G74" i="2"/>
  <c r="G73" i="2"/>
  <c r="J73" i="2"/>
  <c r="H72" i="2"/>
  <c r="G72" i="2"/>
  <c r="G71" i="2"/>
  <c r="J71" i="2"/>
  <c r="G70" i="2"/>
  <c r="J70" i="2"/>
  <c r="H69" i="2"/>
  <c r="B76" i="2"/>
  <c r="H68" i="2"/>
  <c r="B74" i="2"/>
  <c r="G67" i="2"/>
  <c r="F67" i="2"/>
  <c r="E67" i="2"/>
  <c r="C67" i="2"/>
  <c r="B67" i="2"/>
  <c r="D66" i="2"/>
  <c r="G63" i="2"/>
  <c r="H63" i="2"/>
  <c r="B63" i="2"/>
  <c r="G62" i="2"/>
  <c r="H62" i="2"/>
  <c r="B62" i="2"/>
  <c r="G61" i="2"/>
  <c r="H61" i="2"/>
  <c r="B61" i="2"/>
  <c r="G60" i="2"/>
  <c r="H60" i="2"/>
  <c r="B60" i="2"/>
  <c r="G59" i="2"/>
  <c r="H59" i="2"/>
  <c r="B59" i="2"/>
  <c r="G58" i="2"/>
  <c r="H58" i="2"/>
  <c r="B58" i="2"/>
  <c r="G57" i="2"/>
  <c r="H57" i="2"/>
  <c r="B57" i="2"/>
  <c r="G56" i="2"/>
  <c r="H56" i="2"/>
  <c r="B56" i="2"/>
  <c r="G55" i="2"/>
  <c r="F55" i="2"/>
  <c r="E55" i="2"/>
  <c r="C55" i="2"/>
  <c r="B55" i="2"/>
  <c r="D54" i="2"/>
  <c r="H51" i="2"/>
  <c r="G51" i="2"/>
  <c r="H50" i="2"/>
  <c r="B50" i="2"/>
  <c r="J49" i="2"/>
  <c r="H49" i="2"/>
  <c r="G49" i="2"/>
  <c r="H48" i="2"/>
  <c r="G48" i="2"/>
  <c r="J47" i="2"/>
  <c r="G47" i="2"/>
  <c r="H47" i="2"/>
  <c r="H46" i="2"/>
  <c r="J46" i="2"/>
  <c r="G45" i="2"/>
  <c r="F45" i="2"/>
  <c r="E45" i="2"/>
  <c r="C45" i="2"/>
  <c r="B45" i="2"/>
  <c r="D44" i="2"/>
  <c r="H41" i="2"/>
  <c r="B41" i="2"/>
  <c r="H40" i="2"/>
  <c r="G40" i="2"/>
  <c r="H39" i="2"/>
  <c r="G39" i="2"/>
  <c r="B39" i="2"/>
  <c r="G38" i="2"/>
  <c r="H38" i="2"/>
  <c r="H37" i="2"/>
  <c r="H36" i="2"/>
  <c r="G36" i="2"/>
  <c r="H35" i="2"/>
  <c r="J35" i="2"/>
  <c r="H34" i="2"/>
  <c r="G34" i="2"/>
  <c r="H33" i="2"/>
  <c r="G33" i="2"/>
  <c r="J33" i="2"/>
  <c r="H32" i="2"/>
  <c r="G32" i="2"/>
  <c r="J32" i="2"/>
  <c r="G31" i="2"/>
  <c r="F31" i="2"/>
  <c r="E31" i="2"/>
  <c r="C31" i="2"/>
  <c r="B31" i="2"/>
  <c r="D30" i="2"/>
  <c r="J27" i="2"/>
  <c r="H27" i="2"/>
  <c r="G27" i="2"/>
  <c r="J26" i="2"/>
  <c r="H26" i="2"/>
  <c r="G26" i="2"/>
  <c r="J25" i="2"/>
  <c r="G25" i="2"/>
  <c r="J24" i="2"/>
  <c r="G24" i="2"/>
  <c r="J23" i="2"/>
  <c r="G23" i="2"/>
  <c r="B23" i="2"/>
  <c r="J22" i="2"/>
  <c r="G22" i="2"/>
  <c r="B22" i="2"/>
  <c r="J21" i="2"/>
  <c r="G21" i="2"/>
  <c r="B21" i="2"/>
  <c r="J20" i="2"/>
  <c r="G20" i="2"/>
  <c r="B20" i="2"/>
  <c r="J19" i="2"/>
  <c r="G19" i="2"/>
  <c r="B19" i="2"/>
  <c r="J18" i="2"/>
  <c r="G18" i="2"/>
  <c r="B18" i="2"/>
  <c r="J17" i="2"/>
  <c r="G17" i="2"/>
  <c r="B17" i="2"/>
  <c r="J16" i="2"/>
  <c r="G16" i="2"/>
  <c r="B16" i="2"/>
  <c r="J15" i="2"/>
  <c r="G15" i="2"/>
  <c r="B15" i="2"/>
  <c r="J14" i="2"/>
  <c r="G14" i="2"/>
  <c r="B14" i="2"/>
  <c r="J13" i="2"/>
  <c r="G13" i="2"/>
  <c r="B27" i="2"/>
  <c r="G12" i="2"/>
  <c r="F12" i="2"/>
  <c r="E12" i="2"/>
  <c r="C12" i="2"/>
  <c r="B12" i="2"/>
  <c r="D11" i="2"/>
  <c r="G8" i="2"/>
  <c r="H8" i="2"/>
  <c r="J8" i="2"/>
  <c r="G7" i="2"/>
  <c r="H7" i="2"/>
  <c r="J7" i="2"/>
  <c r="G6" i="2"/>
  <c r="H6" i="2"/>
  <c r="J6" i="2"/>
  <c r="G5" i="2"/>
  <c r="H5" i="2"/>
  <c r="B5" i="2"/>
  <c r="H4" i="2"/>
  <c r="H9" i="2" s="1"/>
  <c r="B8" i="2"/>
  <c r="H61" i="1"/>
  <c r="H82" i="1"/>
  <c r="G228" i="1"/>
  <c r="H251" i="1"/>
  <c r="F251" i="1"/>
  <c r="H290" i="1"/>
  <c r="G290" i="1"/>
  <c r="F290" i="1"/>
  <c r="H99" i="1"/>
  <c r="G99" i="1"/>
  <c r="F99" i="1"/>
  <c r="H208" i="1"/>
  <c r="F208" i="1"/>
  <c r="H12" i="1"/>
  <c r="H191" i="1"/>
  <c r="G216" i="1"/>
  <c r="H55" i="1"/>
  <c r="G55" i="1"/>
  <c r="F55" i="1"/>
  <c r="H74" i="1"/>
  <c r="G74" i="1"/>
  <c r="H75" i="1"/>
  <c r="G75" i="1"/>
  <c r="F75" i="1"/>
  <c r="H207" i="1"/>
  <c r="F207" i="1"/>
  <c r="H137" i="1"/>
  <c r="H179" i="1"/>
  <c r="G236" i="1"/>
  <c r="H230" i="1"/>
  <c r="F230" i="1"/>
  <c r="G287" i="1"/>
  <c r="H287" i="1"/>
  <c r="F181" i="1"/>
  <c r="G181" i="1"/>
  <c r="H181" i="1"/>
  <c r="G195" i="1"/>
  <c r="H195" i="1"/>
  <c r="H81" i="1"/>
  <c r="G81" i="1"/>
  <c r="F81" i="1"/>
  <c r="H36" i="1"/>
  <c r="G36" i="1"/>
  <c r="G9" i="1"/>
  <c r="F9" i="1"/>
  <c r="H174" i="1"/>
  <c r="G174" i="1"/>
  <c r="F174" i="1"/>
  <c r="G104" i="1"/>
  <c r="F277" i="1"/>
  <c r="H277" i="1"/>
  <c r="G117" i="1"/>
  <c r="H117" i="1"/>
  <c r="H65" i="1"/>
  <c r="G65" i="1"/>
  <c r="F65" i="1"/>
  <c r="H258" i="1"/>
  <c r="G144" i="1"/>
  <c r="H148" i="1"/>
  <c r="G148" i="1"/>
  <c r="F148" i="1"/>
  <c r="G170" i="1"/>
  <c r="H170" i="1"/>
  <c r="F149" i="1"/>
  <c r="G293" i="1"/>
  <c r="H204" i="1"/>
  <c r="G204" i="1"/>
  <c r="F204" i="1"/>
  <c r="H24" i="1"/>
  <c r="G272" i="1"/>
  <c r="H266" i="1"/>
  <c r="G266" i="1"/>
  <c r="F266" i="1"/>
  <c r="G62" i="1"/>
  <c r="F62" i="1"/>
  <c r="H62" i="1"/>
  <c r="F80" i="1"/>
  <c r="G135" i="1"/>
  <c r="G78" i="1"/>
  <c r="F78" i="1"/>
  <c r="H78" i="1"/>
  <c r="H53" i="1"/>
  <c r="G57" i="1"/>
  <c r="H105" i="1"/>
  <c r="F105" i="1"/>
  <c r="G189" i="1"/>
  <c r="H189" i="1"/>
  <c r="F189" i="1"/>
  <c r="F194" i="1"/>
  <c r="H194" i="1"/>
  <c r="G60" i="1"/>
  <c r="H234" i="1"/>
  <c r="G234" i="1"/>
  <c r="F234" i="1"/>
  <c r="F294" i="1"/>
  <c r="H294" i="1"/>
  <c r="G124" i="1"/>
  <c r="H97" i="1"/>
  <c r="F97" i="1"/>
  <c r="G68" i="1"/>
  <c r="H68" i="1"/>
  <c r="F68" i="1"/>
  <c r="F163" i="1"/>
  <c r="H163" i="1"/>
  <c r="G253" i="1"/>
  <c r="H211" i="1"/>
  <c r="G211" i="1"/>
  <c r="F211" i="1"/>
  <c r="F289" i="1"/>
  <c r="H289" i="1"/>
  <c r="G198" i="1"/>
  <c r="H231" i="1"/>
  <c r="F231" i="1"/>
  <c r="G214" i="1"/>
  <c r="H214" i="1"/>
  <c r="F214" i="1"/>
  <c r="F35" i="1"/>
  <c r="H35" i="1"/>
  <c r="G249" i="1"/>
  <c r="H128" i="1"/>
  <c r="G128" i="1"/>
  <c r="F128" i="1"/>
  <c r="G121" i="1"/>
  <c r="F121" i="1"/>
  <c r="H121" i="1"/>
  <c r="G238" i="1"/>
  <c r="H103" i="1"/>
  <c r="F103" i="1"/>
  <c r="G141" i="1"/>
  <c r="H141" i="1"/>
  <c r="F141" i="1"/>
  <c r="F187" i="1"/>
  <c r="G115" i="1"/>
  <c r="H178" i="1"/>
  <c r="G178" i="1"/>
  <c r="F178" i="1"/>
  <c r="H280" i="1"/>
  <c r="G280" i="1"/>
  <c r="F280" i="1"/>
  <c r="H72" i="1"/>
  <c r="G72" i="1"/>
  <c r="H146" i="1"/>
  <c r="G146" i="1"/>
  <c r="F146" i="1"/>
  <c r="G215" i="1"/>
  <c r="H215" i="1"/>
  <c r="F215" i="1"/>
  <c r="F48" i="1"/>
  <c r="H48" i="1"/>
  <c r="G279" i="1"/>
  <c r="H270" i="1"/>
  <c r="G270" i="1"/>
  <c r="F270" i="1"/>
  <c r="G222" i="1"/>
  <c r="F222" i="1"/>
  <c r="H222" i="1"/>
  <c r="G168" i="1"/>
  <c r="H15" i="1"/>
  <c r="G15" i="1"/>
  <c r="F15" i="1"/>
  <c r="G171" i="1"/>
  <c r="F171" i="1"/>
  <c r="H171" i="1"/>
  <c r="F6" i="1"/>
  <c r="G10" i="1"/>
  <c r="H8" i="1"/>
  <c r="G8" i="1"/>
  <c r="F8" i="1"/>
  <c r="G30" i="1"/>
  <c r="F30" i="1"/>
  <c r="H30" i="1"/>
  <c r="G232" i="1"/>
  <c r="H252" i="1"/>
  <c r="G252" i="1"/>
  <c r="F252" i="1"/>
  <c r="G125" i="1"/>
  <c r="H125" i="1"/>
  <c r="F125" i="1"/>
  <c r="F259" i="1"/>
  <c r="G229" i="1"/>
  <c r="F229" i="1"/>
  <c r="K25" i="1" s="1"/>
  <c r="H23" i="1"/>
  <c r="G23" i="1"/>
  <c r="F23" i="1"/>
  <c r="G93" i="1"/>
  <c r="F93" i="1"/>
  <c r="H93" i="1"/>
  <c r="G27" i="1"/>
  <c r="H27" i="1"/>
  <c r="G241" i="1"/>
  <c r="H241" i="1"/>
  <c r="F241" i="1"/>
  <c r="F123" i="1"/>
  <c r="H123" i="1"/>
  <c r="G225" i="1"/>
  <c r="F225" i="1"/>
  <c r="H116" i="1"/>
  <c r="G116" i="1"/>
  <c r="F116" i="1"/>
  <c r="G133" i="1"/>
  <c r="F133" i="1"/>
  <c r="H133" i="1"/>
  <c r="H92" i="1"/>
  <c r="F92" i="1"/>
  <c r="G278" i="1"/>
  <c r="F278" i="1"/>
  <c r="F114" i="1"/>
  <c r="H154" i="1"/>
  <c r="G100" i="1"/>
  <c r="F100" i="1"/>
  <c r="H102" i="1"/>
  <c r="G102" i="1"/>
  <c r="F102" i="1"/>
  <c r="G200" i="1"/>
  <c r="F200" i="1"/>
  <c r="F250" i="1"/>
  <c r="H190" i="1"/>
  <c r="G190" i="1"/>
  <c r="F190" i="1"/>
  <c r="G286" i="1"/>
  <c r="H286" i="1"/>
  <c r="F286" i="1"/>
  <c r="F173" i="1"/>
  <c r="G177" i="1"/>
  <c r="F177" i="1"/>
  <c r="H261" i="1"/>
  <c r="G261" i="1"/>
  <c r="F261" i="1"/>
  <c r="H213" i="1"/>
  <c r="H134" i="1"/>
  <c r="G134" i="1"/>
  <c r="F134" i="1"/>
  <c r="F221" i="1"/>
  <c r="H233" i="1"/>
  <c r="F291" i="1"/>
  <c r="G143" i="1"/>
  <c r="F143" i="1"/>
  <c r="H143" i="1"/>
  <c r="H292" i="1"/>
  <c r="G292" i="1"/>
  <c r="F292" i="1"/>
  <c r="H58" i="1"/>
  <c r="G58" i="1"/>
  <c r="F58" i="1"/>
  <c r="G283" i="1"/>
  <c r="H273" i="1"/>
  <c r="H139" i="1"/>
  <c r="F139" i="1"/>
  <c r="G139" i="1"/>
  <c r="H39" i="1"/>
  <c r="F39" i="1"/>
  <c r="G129" i="1"/>
  <c r="F288" i="1"/>
  <c r="H288" i="1"/>
  <c r="H7" i="1"/>
  <c r="F7" i="1"/>
  <c r="H25" i="1"/>
  <c r="G25" i="1"/>
  <c r="H40" i="1"/>
  <c r="G40" i="1"/>
  <c r="F40" i="1"/>
  <c r="K12" i="1" s="1"/>
  <c r="H186" i="1"/>
  <c r="G186" i="1"/>
  <c r="F186" i="1"/>
  <c r="H90" i="1"/>
  <c r="F90" i="1"/>
  <c r="G203" i="1"/>
  <c r="F106" i="1"/>
  <c r="H106" i="1"/>
  <c r="H243" i="1"/>
  <c r="F243" i="1"/>
  <c r="H37" i="1"/>
  <c r="G37" i="1"/>
  <c r="H284" i="1"/>
  <c r="G284" i="1"/>
  <c r="F284" i="1"/>
  <c r="H71" i="1"/>
  <c r="G71" i="1"/>
  <c r="F71" i="1"/>
  <c r="H43" i="1"/>
  <c r="F43" i="1"/>
  <c r="G188" i="1"/>
  <c r="F183" i="1"/>
  <c r="H183" i="1"/>
  <c r="H126" i="1"/>
  <c r="F126" i="1"/>
  <c r="H201" i="1"/>
  <c r="G201" i="1"/>
  <c r="H20" i="1"/>
  <c r="G20" i="1"/>
  <c r="F20" i="1"/>
  <c r="H13" i="1"/>
  <c r="G13" i="1"/>
  <c r="F13" i="1"/>
  <c r="H255" i="1"/>
  <c r="F255" i="1"/>
  <c r="G248" i="1"/>
  <c r="F88" i="1"/>
  <c r="H88" i="1"/>
  <c r="F205" i="1"/>
  <c r="H164" i="1"/>
  <c r="G164" i="1"/>
  <c r="H246" i="1"/>
  <c r="G246" i="1"/>
  <c r="F246" i="1"/>
  <c r="H193" i="1"/>
  <c r="G193" i="1"/>
  <c r="F193" i="1"/>
  <c r="H107" i="1"/>
  <c r="F107" i="1"/>
  <c r="G66" i="1"/>
  <c r="F96" i="1"/>
  <c r="H96" i="1"/>
  <c r="F42" i="1"/>
  <c r="H244" i="1"/>
  <c r="G244" i="1"/>
  <c r="H157" i="1"/>
  <c r="G157" i="1"/>
  <c r="F157" i="1"/>
  <c r="H152" i="1"/>
  <c r="G152" i="1"/>
  <c r="F152" i="1"/>
  <c r="H122" i="1"/>
  <c r="F122" i="1"/>
  <c r="G268" i="1"/>
  <c r="F94" i="1"/>
  <c r="H94" i="1"/>
  <c r="G227" i="1"/>
  <c r="H227" i="1"/>
  <c r="H34" i="1"/>
  <c r="G34" i="1"/>
  <c r="F34" i="1"/>
  <c r="H210" i="1"/>
  <c r="G210" i="1"/>
  <c r="F210" i="1"/>
  <c r="H51" i="1"/>
  <c r="F51" i="1"/>
  <c r="G239" i="1"/>
  <c r="G166" i="1"/>
  <c r="F166" i="1"/>
  <c r="H166" i="1"/>
  <c r="H95" i="1"/>
  <c r="G95" i="1"/>
  <c r="H113" i="1"/>
  <c r="G113" i="1"/>
  <c r="F113" i="1"/>
  <c r="H56" i="1"/>
  <c r="G56" i="1"/>
  <c r="F56" i="1"/>
  <c r="H175" i="1"/>
  <c r="F175" i="1"/>
  <c r="G119" i="1"/>
  <c r="G50" i="1"/>
  <c r="F50" i="1"/>
  <c r="H50" i="1"/>
  <c r="G242" i="1"/>
  <c r="H242" i="1"/>
  <c r="H132" i="1"/>
  <c r="G132" i="1"/>
  <c r="F132" i="1"/>
  <c r="H196" i="1"/>
  <c r="G196" i="1"/>
  <c r="F196" i="1"/>
  <c r="F17" i="1"/>
  <c r="G226" i="1"/>
  <c r="F226" i="1"/>
  <c r="H226" i="1"/>
  <c r="H120" i="1"/>
  <c r="G120" i="1"/>
  <c r="H262" i="1"/>
  <c r="G262" i="1"/>
  <c r="F262" i="1"/>
  <c r="H197" i="1"/>
  <c r="G197" i="1"/>
  <c r="F197" i="1"/>
  <c r="H73" i="1"/>
  <c r="F73" i="1"/>
  <c r="H31" i="1"/>
  <c r="G14" i="1"/>
  <c r="F14" i="1"/>
  <c r="G182" i="1"/>
  <c r="F182" i="1"/>
  <c r="H182" i="1"/>
  <c r="F59" i="1"/>
  <c r="H46" i="1"/>
  <c r="G46" i="1"/>
  <c r="F46" i="1"/>
  <c r="H176" i="1"/>
  <c r="G176" i="1"/>
  <c r="F176" i="1"/>
  <c r="H169" i="1"/>
  <c r="G169" i="1"/>
  <c r="G245" i="1"/>
  <c r="H245" i="1"/>
  <c r="G281" i="1"/>
  <c r="H91" i="1"/>
  <c r="G45" i="1"/>
  <c r="H63" i="1"/>
  <c r="G63" i="1"/>
  <c r="F63" i="1"/>
  <c r="H29" i="1"/>
  <c r="F29" i="1"/>
  <c r="G77" i="1"/>
  <c r="F77" i="1"/>
  <c r="H77" i="1"/>
  <c r="G110" i="1"/>
  <c r="G180" i="1"/>
  <c r="H202" i="1"/>
  <c r="H89" i="1"/>
  <c r="G89" i="1"/>
  <c r="F89" i="1"/>
  <c r="G162" i="1"/>
  <c r="F162" i="1"/>
  <c r="H162" i="1"/>
  <c r="G41" i="1"/>
  <c r="F41" i="1"/>
  <c r="H41" i="1"/>
  <c r="G276" i="1"/>
  <c r="G67" i="1"/>
  <c r="F67" i="1"/>
  <c r="K24" i="1" s="1"/>
  <c r="G264" i="1"/>
  <c r="H264" i="1"/>
  <c r="G220" i="1"/>
  <c r="F220" i="1"/>
  <c r="H220" i="1"/>
  <c r="H267" i="1"/>
  <c r="G165" i="1"/>
  <c r="F165" i="1"/>
  <c r="H165" i="1"/>
  <c r="G140" i="1"/>
  <c r="H140" i="1"/>
  <c r="K46" i="1"/>
  <c r="H160" i="1"/>
  <c r="G101" i="1"/>
  <c r="G145" i="1"/>
  <c r="F145" i="1"/>
  <c r="H145" i="1"/>
  <c r="K43" i="1"/>
  <c r="H5" i="1"/>
  <c r="H83" i="1"/>
  <c r="F83" i="1"/>
  <c r="K40" i="1"/>
  <c r="H212" i="1"/>
  <c r="F212" i="1"/>
  <c r="K20" i="1" s="1"/>
  <c r="F269" i="1"/>
  <c r="K37" i="1"/>
  <c r="G70" i="1"/>
  <c r="H257" i="1"/>
  <c r="G257" i="1"/>
  <c r="F257" i="1"/>
  <c r="K35" i="1"/>
  <c r="H199" i="1"/>
  <c r="H172" i="1"/>
  <c r="F172" i="1"/>
  <c r="K33" i="1"/>
  <c r="A63" i="1"/>
  <c r="G76" i="1"/>
  <c r="H76" i="1"/>
  <c r="F76" i="1"/>
  <c r="K41" i="1" s="1"/>
  <c r="H118" i="1"/>
  <c r="G118" i="1"/>
  <c r="F118" i="1"/>
  <c r="K30" i="1"/>
  <c r="H147" i="1"/>
  <c r="K29" i="1"/>
  <c r="F32" i="1"/>
  <c r="G32" i="1"/>
  <c r="K28" i="1"/>
  <c r="H192" i="1"/>
  <c r="G192" i="1"/>
  <c r="F192" i="1"/>
  <c r="H260" i="1"/>
  <c r="G260" i="1"/>
  <c r="F260" i="1"/>
  <c r="K36" i="1" s="1"/>
  <c r="H153" i="1"/>
  <c r="G153" i="1"/>
  <c r="F153" i="1"/>
  <c r="H21" i="1"/>
  <c r="G21" i="1"/>
  <c r="F21" i="1"/>
  <c r="K8" i="1" s="1"/>
  <c r="H161" i="1"/>
  <c r="G161" i="1"/>
  <c r="F161" i="1"/>
  <c r="H26" i="1"/>
  <c r="G26" i="1"/>
  <c r="F26" i="1"/>
  <c r="K22" i="1"/>
  <c r="H223" i="1"/>
  <c r="G223" i="1"/>
  <c r="F223" i="1"/>
  <c r="K21" i="1"/>
  <c r="H47" i="1"/>
  <c r="F47" i="1"/>
  <c r="H282" i="1"/>
  <c r="F282" i="1"/>
  <c r="K32" i="1" s="1"/>
  <c r="H167" i="1"/>
  <c r="F167" i="1"/>
  <c r="H235" i="1"/>
  <c r="F235" i="1"/>
  <c r="K17" i="1"/>
  <c r="G130" i="1"/>
  <c r="F130" i="1"/>
  <c r="K16" i="1"/>
  <c r="G112" i="1"/>
  <c r="G218" i="1"/>
  <c r="G16" i="1"/>
  <c r="G219" i="1"/>
  <c r="A219" i="1"/>
  <c r="G131" i="1"/>
  <c r="K11" i="1"/>
  <c r="G38" i="1"/>
  <c r="K10" i="1"/>
  <c r="G64" i="1"/>
  <c r="K9" i="1"/>
  <c r="G79" i="1"/>
  <c r="G247" i="1"/>
  <c r="K7" i="1"/>
  <c r="G184" i="1"/>
  <c r="H256" i="1"/>
  <c r="F256" i="1"/>
  <c r="K39" i="1" s="1"/>
  <c r="G111" i="1"/>
  <c r="F111" i="1"/>
  <c r="H111" i="1"/>
  <c r="G370" i="2" l="1"/>
  <c r="G353" i="2"/>
  <c r="G337" i="2"/>
  <c r="G284" i="2"/>
  <c r="G270" i="2"/>
  <c r="G259" i="2"/>
  <c r="G240" i="2"/>
  <c r="G220" i="2"/>
  <c r="G208" i="2"/>
  <c r="G195" i="2"/>
  <c r="G165" i="2"/>
  <c r="G128" i="2"/>
  <c r="G110" i="2"/>
  <c r="G98" i="2"/>
  <c r="G81" i="2"/>
  <c r="G64" i="2"/>
  <c r="G52" i="2"/>
  <c r="G42" i="2"/>
  <c r="G9" i="2"/>
  <c r="J69" i="2"/>
  <c r="J357" i="2"/>
  <c r="B357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B35" i="2"/>
  <c r="J36" i="2"/>
  <c r="J50" i="2"/>
  <c r="G68" i="2"/>
  <c r="B73" i="2"/>
  <c r="B87" i="2"/>
  <c r="H88" i="2"/>
  <c r="G88" i="2"/>
  <c r="J90" i="2"/>
  <c r="B95" i="2"/>
  <c r="B102" i="2"/>
  <c r="J102" i="2"/>
  <c r="H132" i="2"/>
  <c r="G132" i="2"/>
  <c r="B34" i="2"/>
  <c r="G194" i="2"/>
  <c r="H194" i="2"/>
  <c r="J34" i="2"/>
  <c r="G37" i="2"/>
  <c r="G46" i="2"/>
  <c r="J48" i="2"/>
  <c r="B51" i="2"/>
  <c r="J68" i="2"/>
  <c r="B71" i="2"/>
  <c r="H75" i="2"/>
  <c r="B79" i="2"/>
  <c r="J92" i="2"/>
  <c r="B151" i="2"/>
  <c r="B152" i="2"/>
  <c r="J194" i="2"/>
  <c r="H171" i="2"/>
  <c r="G171" i="2"/>
  <c r="B72" i="2"/>
  <c r="H175" i="2"/>
  <c r="G175" i="2"/>
  <c r="J4" i="2"/>
  <c r="J5" i="2"/>
  <c r="B13" i="2"/>
  <c r="B24" i="2"/>
  <c r="B25" i="2"/>
  <c r="B26" i="2"/>
  <c r="B40" i="2"/>
  <c r="J41" i="2"/>
  <c r="B70" i="2"/>
  <c r="J75" i="2"/>
  <c r="B78" i="2"/>
  <c r="B86" i="2"/>
  <c r="H87" i="2"/>
  <c r="G87" i="2"/>
  <c r="J89" i="2"/>
  <c r="B94" i="2"/>
  <c r="J146" i="2"/>
  <c r="B146" i="2"/>
  <c r="B174" i="2"/>
  <c r="J174" i="2"/>
  <c r="J180" i="2"/>
  <c r="G300" i="2"/>
  <c r="H300" i="2"/>
  <c r="B33" i="2"/>
  <c r="J77" i="2"/>
  <c r="B80" i="2"/>
  <c r="J95" i="2"/>
  <c r="J365" i="2"/>
  <c r="B365" i="2"/>
  <c r="G35" i="2"/>
  <c r="J40" i="2"/>
  <c r="B49" i="2"/>
  <c r="B69" i="2"/>
  <c r="H73" i="2"/>
  <c r="J74" i="2"/>
  <c r="J86" i="2"/>
  <c r="J94" i="2"/>
  <c r="B97" i="2"/>
  <c r="B144" i="2"/>
  <c r="H148" i="2"/>
  <c r="G148" i="2"/>
  <c r="B32" i="2"/>
  <c r="J154" i="2"/>
  <c r="B154" i="2"/>
  <c r="B161" i="2"/>
  <c r="B178" i="2"/>
  <c r="J178" i="2"/>
  <c r="B4" i="2"/>
  <c r="B6" i="2"/>
  <c r="B7" i="2"/>
  <c r="B38" i="2"/>
  <c r="J39" i="2"/>
  <c r="B48" i="2"/>
  <c r="J56" i="2"/>
  <c r="J57" i="2"/>
  <c r="J58" i="2"/>
  <c r="J59" i="2"/>
  <c r="J60" i="2"/>
  <c r="J61" i="2"/>
  <c r="J62" i="2"/>
  <c r="J63" i="2"/>
  <c r="B68" i="2"/>
  <c r="B88" i="2"/>
  <c r="H89" i="2"/>
  <c r="G89" i="2"/>
  <c r="J91" i="2"/>
  <c r="J97" i="2"/>
  <c r="J138" i="2"/>
  <c r="B135" i="2"/>
  <c r="B138" i="2"/>
  <c r="B149" i="2"/>
  <c r="B153" i="2"/>
  <c r="B160" i="2"/>
  <c r="B170" i="2"/>
  <c r="J170" i="2"/>
  <c r="J176" i="2"/>
  <c r="B133" i="2"/>
  <c r="B37" i="2"/>
  <c r="J38" i="2"/>
  <c r="G41" i="2"/>
  <c r="B47" i="2"/>
  <c r="G50" i="2"/>
  <c r="H71" i="2"/>
  <c r="J72" i="2"/>
  <c r="J80" i="2"/>
  <c r="B85" i="2"/>
  <c r="H86" i="2"/>
  <c r="G86" i="2"/>
  <c r="J88" i="2"/>
  <c r="B93" i="2"/>
  <c r="B108" i="2"/>
  <c r="B164" i="2"/>
  <c r="B136" i="2"/>
  <c r="H140" i="2"/>
  <c r="G140" i="2"/>
  <c r="J162" i="2"/>
  <c r="B162" i="2"/>
  <c r="J172" i="2"/>
  <c r="H85" i="2"/>
  <c r="G85" i="2"/>
  <c r="B92" i="2"/>
  <c r="B36" i="2"/>
  <c r="J37" i="2"/>
  <c r="B46" i="2"/>
  <c r="J51" i="2"/>
  <c r="G69" i="2"/>
  <c r="H70" i="2"/>
  <c r="J85" i="2"/>
  <c r="B90" i="2"/>
  <c r="J93" i="2"/>
  <c r="J96" i="2"/>
  <c r="B141" i="2"/>
  <c r="B145" i="2"/>
  <c r="B157" i="2"/>
  <c r="H179" i="2"/>
  <c r="G179" i="2"/>
  <c r="H135" i="2"/>
  <c r="J139" i="2"/>
  <c r="H143" i="2"/>
  <c r="J147" i="2"/>
  <c r="H151" i="2"/>
  <c r="J155" i="2"/>
  <c r="J163" i="2"/>
  <c r="G180" i="2"/>
  <c r="B190" i="2"/>
  <c r="J331" i="2"/>
  <c r="J123" i="2"/>
  <c r="B126" i="2"/>
  <c r="J137" i="2"/>
  <c r="J145" i="2"/>
  <c r="J153" i="2"/>
  <c r="J161" i="2"/>
  <c r="J231" i="2"/>
  <c r="B231" i="2"/>
  <c r="H258" i="2"/>
  <c r="G258" i="2"/>
  <c r="B311" i="2"/>
  <c r="J311" i="2"/>
  <c r="J293" i="2"/>
  <c r="J289" i="2"/>
  <c r="J136" i="2"/>
  <c r="B143" i="2"/>
  <c r="J144" i="2"/>
  <c r="J152" i="2"/>
  <c r="B159" i="2"/>
  <c r="J160" i="2"/>
  <c r="B194" i="2"/>
  <c r="B193" i="2"/>
  <c r="B192" i="2"/>
  <c r="J191" i="2"/>
  <c r="J192" i="2"/>
  <c r="J193" i="2"/>
  <c r="B187" i="2"/>
  <c r="B186" i="2"/>
  <c r="B185" i="2"/>
  <c r="B184" i="2"/>
  <c r="B183" i="2"/>
  <c r="B182" i="2"/>
  <c r="B181" i="2"/>
  <c r="B169" i="2"/>
  <c r="J171" i="2"/>
  <c r="B173" i="2"/>
  <c r="J175" i="2"/>
  <c r="B177" i="2"/>
  <c r="J179" i="2"/>
  <c r="J183" i="2"/>
  <c r="J187" i="2"/>
  <c r="B189" i="2"/>
  <c r="B225" i="2"/>
  <c r="B227" i="2"/>
  <c r="H278" i="2"/>
  <c r="G278" i="2"/>
  <c r="B124" i="2"/>
  <c r="G127" i="2"/>
  <c r="B134" i="2"/>
  <c r="J135" i="2"/>
  <c r="G138" i="2"/>
  <c r="B142" i="2"/>
  <c r="J143" i="2"/>
  <c r="G146" i="2"/>
  <c r="B150" i="2"/>
  <c r="J151" i="2"/>
  <c r="B158" i="2"/>
  <c r="J159" i="2"/>
  <c r="G170" i="2"/>
  <c r="G237" i="2"/>
  <c r="H237" i="2"/>
  <c r="B336" i="2"/>
  <c r="G90" i="2"/>
  <c r="G91" i="2"/>
  <c r="G92" i="2"/>
  <c r="G93" i="2"/>
  <c r="G94" i="2"/>
  <c r="J103" i="2"/>
  <c r="J104" i="2"/>
  <c r="J105" i="2"/>
  <c r="J106" i="2"/>
  <c r="J107" i="2"/>
  <c r="J108" i="2"/>
  <c r="J109" i="2"/>
  <c r="G126" i="2"/>
  <c r="H127" i="2"/>
  <c r="J134" i="2"/>
  <c r="G137" i="2"/>
  <c r="J142" i="2"/>
  <c r="G145" i="2"/>
  <c r="J150" i="2"/>
  <c r="G153" i="2"/>
  <c r="J158" i="2"/>
  <c r="B172" i="2"/>
  <c r="B176" i="2"/>
  <c r="B180" i="2"/>
  <c r="J182" i="2"/>
  <c r="J186" i="2"/>
  <c r="B236" i="2"/>
  <c r="G125" i="2"/>
  <c r="H126" i="2"/>
  <c r="B132" i="2"/>
  <c r="J133" i="2"/>
  <c r="B140" i="2"/>
  <c r="J141" i="2"/>
  <c r="B148" i="2"/>
  <c r="J149" i="2"/>
  <c r="B156" i="2"/>
  <c r="J157" i="2"/>
  <c r="H191" i="2"/>
  <c r="G191" i="2"/>
  <c r="G229" i="2"/>
  <c r="H229" i="2"/>
  <c r="J334" i="2"/>
  <c r="G124" i="2"/>
  <c r="H125" i="2"/>
  <c r="J132" i="2"/>
  <c r="B139" i="2"/>
  <c r="J140" i="2"/>
  <c r="B147" i="2"/>
  <c r="J148" i="2"/>
  <c r="B155" i="2"/>
  <c r="J156" i="2"/>
  <c r="B163" i="2"/>
  <c r="J164" i="2"/>
  <c r="J169" i="2"/>
  <c r="B171" i="2"/>
  <c r="J173" i="2"/>
  <c r="B175" i="2"/>
  <c r="J177" i="2"/>
  <c r="B179" i="2"/>
  <c r="J181" i="2"/>
  <c r="J185" i="2"/>
  <c r="J189" i="2"/>
  <c r="B232" i="2"/>
  <c r="B228" i="2"/>
  <c r="H213" i="2"/>
  <c r="G213" i="2"/>
  <c r="H217" i="2"/>
  <c r="G217" i="2"/>
  <c r="J226" i="2"/>
  <c r="J234" i="2"/>
  <c r="B239" i="2"/>
  <c r="J253" i="2"/>
  <c r="B257" i="2"/>
  <c r="B251" i="2"/>
  <c r="B250" i="2"/>
  <c r="B249" i="2"/>
  <c r="B248" i="2"/>
  <c r="B247" i="2"/>
  <c r="B246" i="2"/>
  <c r="B245" i="2"/>
  <c r="B244" i="2"/>
  <c r="B253" i="2"/>
  <c r="J250" i="2"/>
  <c r="J249" i="2"/>
  <c r="J248" i="2"/>
  <c r="J247" i="2"/>
  <c r="J246" i="2"/>
  <c r="J245" i="2"/>
  <c r="J244" i="2"/>
  <c r="B282" i="2"/>
  <c r="B315" i="2"/>
  <c r="J315" i="2"/>
  <c r="B319" i="2"/>
  <c r="J319" i="2"/>
  <c r="J329" i="2"/>
  <c r="B188" i="2"/>
  <c r="H212" i="2"/>
  <c r="G212" i="2"/>
  <c r="H216" i="2"/>
  <c r="G216" i="2"/>
  <c r="G226" i="2"/>
  <c r="J228" i="2"/>
  <c r="B233" i="2"/>
  <c r="G234" i="2"/>
  <c r="J236" i="2"/>
  <c r="B252" i="2"/>
  <c r="B275" i="2"/>
  <c r="B279" i="2"/>
  <c r="B307" i="2"/>
  <c r="J307" i="2"/>
  <c r="J317" i="2"/>
  <c r="B323" i="2"/>
  <c r="G190" i="2"/>
  <c r="J212" i="2"/>
  <c r="B214" i="2"/>
  <c r="J216" i="2"/>
  <c r="B218" i="2"/>
  <c r="J225" i="2"/>
  <c r="B230" i="2"/>
  <c r="J233" i="2"/>
  <c r="B238" i="2"/>
  <c r="B255" i="2"/>
  <c r="J277" i="2"/>
  <c r="B277" i="2"/>
  <c r="H296" i="2"/>
  <c r="B303" i="2"/>
  <c r="J303" i="2"/>
  <c r="J313" i="2"/>
  <c r="J333" i="2"/>
  <c r="J343" i="2"/>
  <c r="H215" i="2"/>
  <c r="G215" i="2"/>
  <c r="H219" i="2"/>
  <c r="G219" i="2"/>
  <c r="G228" i="2"/>
  <c r="J230" i="2"/>
  <c r="H231" i="2"/>
  <c r="B235" i="2"/>
  <c r="G236" i="2"/>
  <c r="J238" i="2"/>
  <c r="H239" i="2"/>
  <c r="J255" i="2"/>
  <c r="H265" i="2"/>
  <c r="B274" i="2"/>
  <c r="H288" i="2"/>
  <c r="H292" i="2"/>
  <c r="B299" i="2"/>
  <c r="J299" i="2"/>
  <c r="J309" i="2"/>
  <c r="B327" i="2"/>
  <c r="J346" i="2"/>
  <c r="B346" i="2"/>
  <c r="B351" i="2"/>
  <c r="J190" i="2"/>
  <c r="J215" i="2"/>
  <c r="J219" i="2"/>
  <c r="B224" i="2"/>
  <c r="J227" i="2"/>
  <c r="J235" i="2"/>
  <c r="B264" i="2"/>
  <c r="J264" i="2"/>
  <c r="B291" i="2"/>
  <c r="J291" i="2"/>
  <c r="B295" i="2"/>
  <c r="J295" i="2"/>
  <c r="J305" i="2"/>
  <c r="H214" i="2"/>
  <c r="G214" i="2"/>
  <c r="H218" i="2"/>
  <c r="G218" i="2"/>
  <c r="J239" i="2"/>
  <c r="J224" i="2"/>
  <c r="B229" i="2"/>
  <c r="J232" i="2"/>
  <c r="B237" i="2"/>
  <c r="B254" i="2"/>
  <c r="H255" i="2"/>
  <c r="G255" i="2"/>
  <c r="H257" i="2"/>
  <c r="B268" i="2"/>
  <c r="J268" i="2"/>
  <c r="B283" i="2"/>
  <c r="J301" i="2"/>
  <c r="H316" i="2"/>
  <c r="J325" i="2"/>
  <c r="B331" i="2"/>
  <c r="B344" i="2"/>
  <c r="J188" i="2"/>
  <c r="B191" i="2"/>
  <c r="B226" i="2"/>
  <c r="G227" i="2"/>
  <c r="J229" i="2"/>
  <c r="H230" i="2"/>
  <c r="B234" i="2"/>
  <c r="G235" i="2"/>
  <c r="J237" i="2"/>
  <c r="H238" i="2"/>
  <c r="J256" i="2"/>
  <c r="B256" i="2"/>
  <c r="B258" i="2"/>
  <c r="B276" i="2"/>
  <c r="J297" i="2"/>
  <c r="H312" i="2"/>
  <c r="B342" i="2"/>
  <c r="J257" i="2"/>
  <c r="H266" i="2"/>
  <c r="J278" i="2"/>
  <c r="H289" i="2"/>
  <c r="H293" i="2"/>
  <c r="H297" i="2"/>
  <c r="H301" i="2"/>
  <c r="H305" i="2"/>
  <c r="H309" i="2"/>
  <c r="H313" i="2"/>
  <c r="H317" i="2"/>
  <c r="J335" i="2"/>
  <c r="J341" i="2"/>
  <c r="J349" i="2"/>
  <c r="J362" i="2"/>
  <c r="B362" i="2"/>
  <c r="B348" i="2"/>
  <c r="J351" i="2"/>
  <c r="J360" i="2"/>
  <c r="B360" i="2"/>
  <c r="J368" i="2"/>
  <c r="B368" i="2"/>
  <c r="J254" i="2"/>
  <c r="B263" i="2"/>
  <c r="G264" i="2"/>
  <c r="J265" i="2"/>
  <c r="B267" i="2"/>
  <c r="G268" i="2"/>
  <c r="J269" i="2"/>
  <c r="J275" i="2"/>
  <c r="J283" i="2"/>
  <c r="J288" i="2"/>
  <c r="B290" i="2"/>
  <c r="G291" i="2"/>
  <c r="J292" i="2"/>
  <c r="B294" i="2"/>
  <c r="G295" i="2"/>
  <c r="J296" i="2"/>
  <c r="B298" i="2"/>
  <c r="G299" i="2"/>
  <c r="J300" i="2"/>
  <c r="B302" i="2"/>
  <c r="G303" i="2"/>
  <c r="J304" i="2"/>
  <c r="B306" i="2"/>
  <c r="G307" i="2"/>
  <c r="J308" i="2"/>
  <c r="B310" i="2"/>
  <c r="G311" i="2"/>
  <c r="J312" i="2"/>
  <c r="B314" i="2"/>
  <c r="G315" i="2"/>
  <c r="J316" i="2"/>
  <c r="B318" i="2"/>
  <c r="G319" i="2"/>
  <c r="J320" i="2"/>
  <c r="B322" i="2"/>
  <c r="J324" i="2"/>
  <c r="B326" i="2"/>
  <c r="J328" i="2"/>
  <c r="B330" i="2"/>
  <c r="J332" i="2"/>
  <c r="B335" i="2"/>
  <c r="B345" i="2"/>
  <c r="J348" i="2"/>
  <c r="J363" i="2"/>
  <c r="B363" i="2"/>
  <c r="J274" i="2"/>
  <c r="B281" i="2"/>
  <c r="J282" i="2"/>
  <c r="H295" i="2"/>
  <c r="H299" i="2"/>
  <c r="H303" i="2"/>
  <c r="H307" i="2"/>
  <c r="H311" i="2"/>
  <c r="H315" i="2"/>
  <c r="B334" i="2"/>
  <c r="J345" i="2"/>
  <c r="B350" i="2"/>
  <c r="J358" i="2"/>
  <c r="B358" i="2"/>
  <c r="J366" i="2"/>
  <c r="B366" i="2"/>
  <c r="J252" i="2"/>
  <c r="G263" i="2"/>
  <c r="B266" i="2"/>
  <c r="G267" i="2"/>
  <c r="G276" i="2"/>
  <c r="B280" i="2"/>
  <c r="J281" i="2"/>
  <c r="B289" i="2"/>
  <c r="G290" i="2"/>
  <c r="B293" i="2"/>
  <c r="G294" i="2"/>
  <c r="B297" i="2"/>
  <c r="B301" i="2"/>
  <c r="B305" i="2"/>
  <c r="B309" i="2"/>
  <c r="B313" i="2"/>
  <c r="B317" i="2"/>
  <c r="G318" i="2"/>
  <c r="B321" i="2"/>
  <c r="J323" i="2"/>
  <c r="B325" i="2"/>
  <c r="J327" i="2"/>
  <c r="B329" i="2"/>
  <c r="B333" i="2"/>
  <c r="J342" i="2"/>
  <c r="B347" i="2"/>
  <c r="J350" i="2"/>
  <c r="J361" i="2"/>
  <c r="B361" i="2"/>
  <c r="J369" i="2"/>
  <c r="B369" i="2"/>
  <c r="J251" i="2"/>
  <c r="H263" i="2"/>
  <c r="H267" i="2"/>
  <c r="J280" i="2"/>
  <c r="H290" i="2"/>
  <c r="H294" i="2"/>
  <c r="H298" i="2"/>
  <c r="H302" i="2"/>
  <c r="H306" i="2"/>
  <c r="H310" i="2"/>
  <c r="H314" i="2"/>
  <c r="J347" i="2"/>
  <c r="B352" i="2"/>
  <c r="J364" i="2"/>
  <c r="B364" i="2"/>
  <c r="J258" i="2"/>
  <c r="J263" i="2"/>
  <c r="B265" i="2"/>
  <c r="J267" i="2"/>
  <c r="B269" i="2"/>
  <c r="B278" i="2"/>
  <c r="J279" i="2"/>
  <c r="B288" i="2"/>
  <c r="J290" i="2"/>
  <c r="B292" i="2"/>
  <c r="J294" i="2"/>
  <c r="B296" i="2"/>
  <c r="J298" i="2"/>
  <c r="B300" i="2"/>
  <c r="J302" i="2"/>
  <c r="B304" i="2"/>
  <c r="J306" i="2"/>
  <c r="B308" i="2"/>
  <c r="J310" i="2"/>
  <c r="B312" i="2"/>
  <c r="J314" i="2"/>
  <c r="B316" i="2"/>
  <c r="J318" i="2"/>
  <c r="B320" i="2"/>
  <c r="J322" i="2"/>
  <c r="B324" i="2"/>
  <c r="J326" i="2"/>
  <c r="B328" i="2"/>
  <c r="J330" i="2"/>
  <c r="B332" i="2"/>
  <c r="J336" i="2"/>
  <c r="B341" i="2"/>
  <c r="J344" i="2"/>
  <c r="B349" i="2"/>
  <c r="J352" i="2"/>
  <c r="J359" i="2"/>
  <c r="B359" i="2"/>
  <c r="J367" i="2"/>
  <c r="B367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A22" i="1"/>
  <c r="G22" i="1"/>
  <c r="H22" i="1"/>
  <c r="F22" i="1"/>
  <c r="A5" i="1"/>
  <c r="H109" i="1"/>
  <c r="G109" i="1"/>
  <c r="A109" i="1"/>
  <c r="F109" i="1"/>
  <c r="A87" i="1"/>
  <c r="A64" i="1"/>
  <c r="A26" i="1"/>
  <c r="A274" i="1"/>
  <c r="H274" i="1"/>
  <c r="G274" i="1"/>
  <c r="F274" i="1"/>
  <c r="F45" i="1"/>
  <c r="H45" i="1"/>
  <c r="A227" i="1"/>
  <c r="A247" i="1"/>
  <c r="A264" i="1"/>
  <c r="A49" i="1"/>
  <c r="A16" i="1"/>
  <c r="A235" i="1"/>
  <c r="A282" i="1"/>
  <c r="A199" i="1"/>
  <c r="H269" i="1"/>
  <c r="A185" i="1"/>
  <c r="G185" i="1"/>
  <c r="H185" i="1"/>
  <c r="F185" i="1"/>
  <c r="A281" i="1"/>
  <c r="A184" i="1"/>
  <c r="A131" i="1"/>
  <c r="A223" i="1"/>
  <c r="A165" i="1"/>
  <c r="A41" i="1"/>
  <c r="A86" i="1"/>
  <c r="A79" i="1"/>
  <c r="A130" i="1"/>
  <c r="A108" i="1"/>
  <c r="E3" i="1"/>
  <c r="A70" i="1"/>
  <c r="G108" i="1"/>
  <c r="A32" i="1"/>
  <c r="H108" i="1"/>
  <c r="F108" i="1"/>
  <c r="A233" i="1"/>
  <c r="A218" i="1"/>
  <c r="R39" i="1"/>
  <c r="D2" i="1" s="1"/>
  <c r="G158" i="1"/>
  <c r="A158" i="1"/>
  <c r="H158" i="1"/>
  <c r="F158" i="1"/>
  <c r="A112" i="1"/>
  <c r="A110" i="1"/>
  <c r="A59" i="1"/>
  <c r="A111" i="1"/>
  <c r="A256" i="1"/>
  <c r="A38" i="1"/>
  <c r="A167" i="1"/>
  <c r="A47" i="1"/>
  <c r="D3" i="1"/>
  <c r="F147" i="1"/>
  <c r="A159" i="1"/>
  <c r="F159" i="1"/>
  <c r="H159" i="1"/>
  <c r="G159" i="1"/>
  <c r="G256" i="1"/>
  <c r="F184" i="1"/>
  <c r="F247" i="1"/>
  <c r="F79" i="1"/>
  <c r="F64" i="1"/>
  <c r="F38" i="1"/>
  <c r="F131" i="1"/>
  <c r="F219" i="1"/>
  <c r="F16" i="1"/>
  <c r="F218" i="1"/>
  <c r="F112" i="1"/>
  <c r="H32" i="1"/>
  <c r="A147" i="1"/>
  <c r="G172" i="1"/>
  <c r="H70" i="1"/>
  <c r="A269" i="1"/>
  <c r="A212" i="1"/>
  <c r="G83" i="1"/>
  <c r="H101" i="1"/>
  <c r="A160" i="1"/>
  <c r="F140" i="1"/>
  <c r="H276" i="1"/>
  <c r="G29" i="1"/>
  <c r="G91" i="1"/>
  <c r="F91" i="1"/>
  <c r="F245" i="1"/>
  <c r="H14" i="1"/>
  <c r="A175" i="1"/>
  <c r="H224" i="1"/>
  <c r="H205" i="1"/>
  <c r="A143" i="1"/>
  <c r="A128" i="1"/>
  <c r="A263" i="1"/>
  <c r="H263" i="1"/>
  <c r="G263" i="1"/>
  <c r="F263" i="1"/>
  <c r="A275" i="1"/>
  <c r="H184" i="1"/>
  <c r="H247" i="1"/>
  <c r="H79" i="1"/>
  <c r="H64" i="1"/>
  <c r="H38" i="1"/>
  <c r="H131" i="1"/>
  <c r="H219" i="1"/>
  <c r="H16" i="1"/>
  <c r="H218" i="1"/>
  <c r="H112" i="1"/>
  <c r="H130" i="1"/>
  <c r="G235" i="1"/>
  <c r="G167" i="1"/>
  <c r="G282" i="1"/>
  <c r="G47" i="1"/>
  <c r="A76" i="1"/>
  <c r="S39" i="1"/>
  <c r="A180" i="1"/>
  <c r="H110" i="1"/>
  <c r="H281" i="1"/>
  <c r="A169" i="1"/>
  <c r="A31" i="1"/>
  <c r="F31" i="1"/>
  <c r="A262" i="1"/>
  <c r="H85" i="1"/>
  <c r="A69" i="1"/>
  <c r="H69" i="1"/>
  <c r="G69" i="1"/>
  <c r="F69" i="1"/>
  <c r="A122" i="1"/>
  <c r="A19" i="1"/>
  <c r="H19" i="1"/>
  <c r="G19" i="1"/>
  <c r="F19" i="1"/>
  <c r="K27" i="1" s="1"/>
  <c r="A255" i="1"/>
  <c r="A84" i="1"/>
  <c r="H84" i="1"/>
  <c r="G84" i="1"/>
  <c r="F84" i="1"/>
  <c r="A90" i="1"/>
  <c r="A101" i="1"/>
  <c r="F160" i="1"/>
  <c r="F264" i="1"/>
  <c r="A276" i="1"/>
  <c r="F110" i="1"/>
  <c r="F281" i="1"/>
  <c r="F169" i="1"/>
  <c r="H59" i="1"/>
  <c r="G59" i="1"/>
  <c r="A14" i="1"/>
  <c r="G31" i="1"/>
  <c r="A197" i="1"/>
  <c r="A226" i="1"/>
  <c r="H209" i="1"/>
  <c r="A66" i="1"/>
  <c r="A164" i="1"/>
  <c r="A188" i="1"/>
  <c r="A37" i="1"/>
  <c r="A129" i="1"/>
  <c r="A283" i="1"/>
  <c r="A80" i="1"/>
  <c r="G147" i="1"/>
  <c r="A172" i="1"/>
  <c r="F199" i="1"/>
  <c r="G269" i="1"/>
  <c r="G212" i="1"/>
  <c r="A83" i="1"/>
  <c r="F5" i="1"/>
  <c r="G160" i="1"/>
  <c r="A267" i="1"/>
  <c r="A202" i="1"/>
  <c r="A29" i="1"/>
  <c r="A44" i="1"/>
  <c r="I64" i="1" s="1"/>
  <c r="A155" i="1"/>
  <c r="A136" i="1"/>
  <c r="A242" i="1"/>
  <c r="A239" i="1"/>
  <c r="H42" i="1"/>
  <c r="A75" i="1"/>
  <c r="A181" i="1"/>
  <c r="A277" i="1"/>
  <c r="A194" i="1"/>
  <c r="A163" i="1"/>
  <c r="I233" i="1" s="1"/>
  <c r="A35" i="1"/>
  <c r="A48" i="1"/>
  <c r="A123" i="1"/>
  <c r="A290" i="1"/>
  <c r="A287" i="1"/>
  <c r="A170" i="1"/>
  <c r="A62" i="1"/>
  <c r="A189" i="1"/>
  <c r="A68" i="1"/>
  <c r="A214" i="1"/>
  <c r="A141" i="1"/>
  <c r="A215" i="1"/>
  <c r="A171" i="1"/>
  <c r="A251" i="1"/>
  <c r="A55" i="1"/>
  <c r="I283" i="1" s="1"/>
  <c r="A230" i="1"/>
  <c r="A174" i="1"/>
  <c r="I267" i="1" s="1"/>
  <c r="A148" i="1"/>
  <c r="A266" i="1"/>
  <c r="I251" i="1" s="1"/>
  <c r="A105" i="1"/>
  <c r="A97" i="1"/>
  <c r="I235" i="1" s="1"/>
  <c r="A228" i="1"/>
  <c r="A216" i="1"/>
  <c r="A236" i="1"/>
  <c r="A82" i="1"/>
  <c r="A191" i="1"/>
  <c r="A179" i="1"/>
  <c r="I277" i="1" s="1"/>
  <c r="A61" i="1"/>
  <c r="A12" i="1"/>
  <c r="A137" i="1"/>
  <c r="A81" i="1"/>
  <c r="A65" i="1"/>
  <c r="A195" i="1"/>
  <c r="A117" i="1"/>
  <c r="A293" i="1"/>
  <c r="I255" i="1" s="1"/>
  <c r="A135" i="1"/>
  <c r="A60" i="1"/>
  <c r="I239" i="1" s="1"/>
  <c r="A253" i="1"/>
  <c r="A249" i="1"/>
  <c r="I223" i="1" s="1"/>
  <c r="A115" i="1"/>
  <c r="I215" i="1" s="1"/>
  <c r="A279" i="1"/>
  <c r="A10" i="1"/>
  <c r="A229" i="1"/>
  <c r="I191" i="1" s="1"/>
  <c r="A286" i="1"/>
  <c r="I170" i="1" s="1"/>
  <c r="A177" i="1"/>
  <c r="A78" i="1"/>
  <c r="A178" i="1"/>
  <c r="A288" i="1"/>
  <c r="A106" i="1"/>
  <c r="A183" i="1"/>
  <c r="A88" i="1"/>
  <c r="A96" i="1"/>
  <c r="A94" i="1"/>
  <c r="I110" i="1" s="1"/>
  <c r="A166" i="1"/>
  <c r="A234" i="1"/>
  <c r="A241" i="1"/>
  <c r="A125" i="1"/>
  <c r="I194" i="1" s="1"/>
  <c r="A23" i="1"/>
  <c r="A116" i="1"/>
  <c r="A211" i="1"/>
  <c r="I230" i="1" s="1"/>
  <c r="A8" i="1"/>
  <c r="A114" i="1"/>
  <c r="I177" i="1" s="1"/>
  <c r="A102" i="1"/>
  <c r="I174" i="1" s="1"/>
  <c r="A139" i="1"/>
  <c r="A186" i="1"/>
  <c r="A71" i="1"/>
  <c r="A13" i="1"/>
  <c r="A193" i="1"/>
  <c r="A152" i="1"/>
  <c r="A210" i="1"/>
  <c r="I105" i="1" s="1"/>
  <c r="A56" i="1"/>
  <c r="I97" i="1" s="1"/>
  <c r="A196" i="1"/>
  <c r="A225" i="1"/>
  <c r="I183" i="1" s="1"/>
  <c r="A173" i="1"/>
  <c r="I169" i="1" s="1"/>
  <c r="A292" i="1"/>
  <c r="I158" i="1" s="1"/>
  <c r="A40" i="1"/>
  <c r="A284" i="1"/>
  <c r="A20" i="1"/>
  <c r="I130" i="1" s="1"/>
  <c r="A246" i="1"/>
  <c r="I122" i="1" s="1"/>
  <c r="A157" i="1"/>
  <c r="I114" i="1" s="1"/>
  <c r="A34" i="1"/>
  <c r="I106" i="1" s="1"/>
  <c r="A113" i="1"/>
  <c r="A204" i="1"/>
  <c r="A270" i="1"/>
  <c r="A278" i="1"/>
  <c r="A261" i="1"/>
  <c r="A7" i="1"/>
  <c r="A243" i="1"/>
  <c r="A126" i="1"/>
  <c r="A205" i="1"/>
  <c r="A42" i="1"/>
  <c r="I116" i="1" s="1"/>
  <c r="A118" i="1"/>
  <c r="G199" i="1"/>
  <c r="G5" i="1"/>
  <c r="A140" i="1"/>
  <c r="A67" i="1"/>
  <c r="A89" i="1"/>
  <c r="F180" i="1"/>
  <c r="K23" i="1" s="1"/>
  <c r="F44" i="1"/>
  <c r="H49" i="1"/>
  <c r="G49" i="1"/>
  <c r="A245" i="1"/>
  <c r="I70" i="1" s="1"/>
  <c r="F155" i="1"/>
  <c r="H142" i="1"/>
  <c r="G142" i="1"/>
  <c r="F142" i="1"/>
  <c r="A142" i="1"/>
  <c r="I84" i="1" s="1"/>
  <c r="A17" i="1"/>
  <c r="I88" i="1" s="1"/>
  <c r="G17" i="1"/>
  <c r="A119" i="1"/>
  <c r="H119" i="1"/>
  <c r="F119" i="1"/>
  <c r="A95" i="1"/>
  <c r="A273" i="1"/>
  <c r="G52" i="1"/>
  <c r="F52" i="1"/>
  <c r="A52" i="1"/>
  <c r="I160" i="1" s="1"/>
  <c r="H52" i="1"/>
  <c r="A221" i="1"/>
  <c r="I163" i="1" s="1"/>
  <c r="H10" i="1"/>
  <c r="F10" i="1"/>
  <c r="A161" i="1"/>
  <c r="A21" i="1"/>
  <c r="A153" i="1"/>
  <c r="I26" i="1" s="1"/>
  <c r="A260" i="1"/>
  <c r="A192" i="1"/>
  <c r="A257" i="1"/>
  <c r="F70" i="1"/>
  <c r="A145" i="1"/>
  <c r="I44" i="1" s="1"/>
  <c r="F101" i="1"/>
  <c r="F267" i="1"/>
  <c r="A220" i="1"/>
  <c r="F276" i="1"/>
  <c r="A162" i="1"/>
  <c r="F202" i="1"/>
  <c r="H180" i="1"/>
  <c r="A77" i="1"/>
  <c r="G44" i="1"/>
  <c r="A91" i="1"/>
  <c r="F49" i="1"/>
  <c r="K14" i="1" s="1"/>
  <c r="G155" i="1"/>
  <c r="A46" i="1"/>
  <c r="G136" i="1"/>
  <c r="F136" i="1"/>
  <c r="A182" i="1"/>
  <c r="H87" i="1"/>
  <c r="G87" i="1"/>
  <c r="F87" i="1"/>
  <c r="K34" i="1" s="1"/>
  <c r="H86" i="1"/>
  <c r="G86" i="1"/>
  <c r="F86" i="1"/>
  <c r="A98" i="1"/>
  <c r="I117" i="1" s="1"/>
  <c r="H98" i="1"/>
  <c r="G98" i="1"/>
  <c r="F98" i="1"/>
  <c r="A107" i="1"/>
  <c r="A138" i="1"/>
  <c r="H138" i="1"/>
  <c r="G138" i="1"/>
  <c r="F138" i="1"/>
  <c r="A43" i="1"/>
  <c r="I136" i="1" s="1"/>
  <c r="A54" i="1"/>
  <c r="H54" i="1"/>
  <c r="G54" i="1"/>
  <c r="F54" i="1"/>
  <c r="A39" i="1"/>
  <c r="I152" i="1" s="1"/>
  <c r="A100" i="1"/>
  <c r="H253" i="1"/>
  <c r="F253" i="1"/>
  <c r="G267" i="1"/>
  <c r="H67" i="1"/>
  <c r="G202" i="1"/>
  <c r="H44" i="1"/>
  <c r="H155" i="1"/>
  <c r="A176" i="1"/>
  <c r="H136" i="1"/>
  <c r="A73" i="1"/>
  <c r="I80" i="1" s="1"/>
  <c r="G73" i="1"/>
  <c r="A120" i="1"/>
  <c r="I83" i="1" s="1"/>
  <c r="H17" i="1"/>
  <c r="A132" i="1"/>
  <c r="A50" i="1"/>
  <c r="I94" i="1" s="1"/>
  <c r="A51" i="1"/>
  <c r="A268" i="1"/>
  <c r="I111" i="1" s="1"/>
  <c r="A244" i="1"/>
  <c r="I115" i="1" s="1"/>
  <c r="A248" i="1"/>
  <c r="A201" i="1"/>
  <c r="A203" i="1"/>
  <c r="A25" i="1"/>
  <c r="I147" i="1" s="1"/>
  <c r="A291" i="1"/>
  <c r="I161" i="1" s="1"/>
  <c r="A85" i="1"/>
  <c r="G175" i="1"/>
  <c r="A209" i="1"/>
  <c r="I100" i="1" s="1"/>
  <c r="F239" i="1"/>
  <c r="G51" i="1"/>
  <c r="A224" i="1"/>
  <c r="I108" i="1" s="1"/>
  <c r="F268" i="1"/>
  <c r="G122" i="1"/>
  <c r="F66" i="1"/>
  <c r="G107" i="1"/>
  <c r="F248" i="1"/>
  <c r="G255" i="1"/>
  <c r="F188" i="1"/>
  <c r="G43" i="1"/>
  <c r="F203" i="1"/>
  <c r="G90" i="1"/>
  <c r="F129" i="1"/>
  <c r="G39" i="1"/>
  <c r="F283" i="1"/>
  <c r="H275" i="1"/>
  <c r="A154" i="1"/>
  <c r="I176" i="1" s="1"/>
  <c r="G154" i="1"/>
  <c r="F154" i="1"/>
  <c r="G92" i="1"/>
  <c r="A11" i="1"/>
  <c r="I184" i="1" s="1"/>
  <c r="H11" i="1"/>
  <c r="G11" i="1"/>
  <c r="F11" i="1"/>
  <c r="A206" i="1"/>
  <c r="I216" i="1" s="1"/>
  <c r="H206" i="1"/>
  <c r="G206" i="1"/>
  <c r="F206" i="1"/>
  <c r="K5" i="1" s="1"/>
  <c r="H239" i="1"/>
  <c r="G94" i="1"/>
  <c r="H268" i="1"/>
  <c r="G96" i="1"/>
  <c r="H66" i="1"/>
  <c r="G88" i="1"/>
  <c r="H248" i="1"/>
  <c r="G183" i="1"/>
  <c r="H188" i="1"/>
  <c r="G106" i="1"/>
  <c r="H203" i="1"/>
  <c r="G288" i="1"/>
  <c r="H129" i="1"/>
  <c r="H283" i="1"/>
  <c r="G221" i="1"/>
  <c r="G250" i="1"/>
  <c r="A250" i="1"/>
  <c r="H278" i="1"/>
  <c r="F27" i="1"/>
  <c r="A259" i="1"/>
  <c r="I193" i="1" s="1"/>
  <c r="A217" i="1"/>
  <c r="H217" i="1"/>
  <c r="G217" i="1"/>
  <c r="F217" i="1"/>
  <c r="A280" i="1"/>
  <c r="A187" i="1"/>
  <c r="I217" i="1" s="1"/>
  <c r="A151" i="1"/>
  <c r="I256" i="1" s="1"/>
  <c r="A28" i="1"/>
  <c r="I264" i="1" s="1"/>
  <c r="F85" i="1"/>
  <c r="F209" i="1"/>
  <c r="F224" i="1"/>
  <c r="H221" i="1"/>
  <c r="A213" i="1"/>
  <c r="H177" i="1"/>
  <c r="G156" i="1"/>
  <c r="A156" i="1"/>
  <c r="I180" i="1" s="1"/>
  <c r="A18" i="1"/>
  <c r="I224" i="1" s="1"/>
  <c r="H18" i="1"/>
  <c r="G18" i="1"/>
  <c r="F18" i="1"/>
  <c r="H60" i="1"/>
  <c r="F60" i="1"/>
  <c r="K42" i="1" s="1"/>
  <c r="H135" i="1"/>
  <c r="F135" i="1"/>
  <c r="A237" i="1"/>
  <c r="F120" i="1"/>
  <c r="F242" i="1"/>
  <c r="K15" i="1" s="1"/>
  <c r="G85" i="1"/>
  <c r="F95" i="1"/>
  <c r="K19" i="1" s="1"/>
  <c r="G209" i="1"/>
  <c r="F227" i="1"/>
  <c r="G224" i="1"/>
  <c r="F244" i="1"/>
  <c r="G42" i="1"/>
  <c r="F164" i="1"/>
  <c r="K26" i="1" s="1"/>
  <c r="G205" i="1"/>
  <c r="F201" i="1"/>
  <c r="G126" i="1"/>
  <c r="F37" i="1"/>
  <c r="G243" i="1"/>
  <c r="F25" i="1"/>
  <c r="G7" i="1"/>
  <c r="F273" i="1"/>
  <c r="F233" i="1"/>
  <c r="F213" i="1"/>
  <c r="H173" i="1"/>
  <c r="G173" i="1"/>
  <c r="A190" i="1"/>
  <c r="I171" i="1" s="1"/>
  <c r="H250" i="1"/>
  <c r="F156" i="1"/>
  <c r="H115" i="1"/>
  <c r="F115" i="1"/>
  <c r="A149" i="1"/>
  <c r="I257" i="1" s="1"/>
  <c r="G273" i="1"/>
  <c r="A58" i="1"/>
  <c r="I157" i="1" s="1"/>
  <c r="G233" i="1"/>
  <c r="A134" i="1"/>
  <c r="I164" i="1" s="1"/>
  <c r="G213" i="1"/>
  <c r="H100" i="1"/>
  <c r="H114" i="1"/>
  <c r="G114" i="1"/>
  <c r="A92" i="1"/>
  <c r="I179" i="1" s="1"/>
  <c r="H156" i="1"/>
  <c r="H229" i="1"/>
  <c r="A254" i="1"/>
  <c r="H254" i="1"/>
  <c r="G254" i="1"/>
  <c r="F254" i="1"/>
  <c r="A240" i="1"/>
  <c r="H240" i="1"/>
  <c r="G240" i="1"/>
  <c r="F240" i="1"/>
  <c r="A74" i="1"/>
  <c r="I282" i="1" s="1"/>
  <c r="A265" i="1"/>
  <c r="I288" i="1" s="1"/>
  <c r="H291" i="1"/>
  <c r="G291" i="1"/>
  <c r="H225" i="1"/>
  <c r="G150" i="1"/>
  <c r="F150" i="1"/>
  <c r="K18" i="1" s="1"/>
  <c r="A150" i="1"/>
  <c r="I188" i="1" s="1"/>
  <c r="H150" i="1"/>
  <c r="H279" i="1"/>
  <c r="F279" i="1"/>
  <c r="H293" i="1"/>
  <c r="F293" i="1"/>
  <c r="A285" i="1"/>
  <c r="I280" i="1" s="1"/>
  <c r="G275" i="1"/>
  <c r="F275" i="1"/>
  <c r="H200" i="1"/>
  <c r="A200" i="1"/>
  <c r="I173" i="1" s="1"/>
  <c r="A271" i="1"/>
  <c r="I192" i="1" s="1"/>
  <c r="H271" i="1"/>
  <c r="G271" i="1"/>
  <c r="F271" i="1"/>
  <c r="A6" i="1"/>
  <c r="I201" i="1" s="1"/>
  <c r="H249" i="1"/>
  <c r="F249" i="1"/>
  <c r="A127" i="1"/>
  <c r="I240" i="1" s="1"/>
  <c r="H127" i="1"/>
  <c r="G127" i="1"/>
  <c r="F127" i="1"/>
  <c r="A33" i="1"/>
  <c r="I248" i="1" s="1"/>
  <c r="H33" i="1"/>
  <c r="G33" i="1"/>
  <c r="F33" i="1"/>
  <c r="A104" i="1"/>
  <c r="I266" i="1" s="1"/>
  <c r="A99" i="1"/>
  <c r="H232" i="1"/>
  <c r="H168" i="1"/>
  <c r="G103" i="1"/>
  <c r="H238" i="1"/>
  <c r="G231" i="1"/>
  <c r="H198" i="1"/>
  <c r="G97" i="1"/>
  <c r="H124" i="1"/>
  <c r="G105" i="1"/>
  <c r="H57" i="1"/>
  <c r="H272" i="1"/>
  <c r="F170" i="1"/>
  <c r="H144" i="1"/>
  <c r="F104" i="1"/>
  <c r="H9" i="1"/>
  <c r="F287" i="1"/>
  <c r="G230" i="1"/>
  <c r="H236" i="1"/>
  <c r="A207" i="1"/>
  <c r="I279" i="1" s="1"/>
  <c r="F74" i="1"/>
  <c r="H216" i="1"/>
  <c r="A208" i="1"/>
  <c r="I287" i="1" s="1"/>
  <c r="G251" i="1"/>
  <c r="H228" i="1"/>
  <c r="A133" i="1"/>
  <c r="I181" i="1" s="1"/>
  <c r="G123" i="1"/>
  <c r="A93" i="1"/>
  <c r="I189" i="1" s="1"/>
  <c r="G259" i="1"/>
  <c r="A30" i="1"/>
  <c r="I197" i="1" s="1"/>
  <c r="G6" i="1"/>
  <c r="A222" i="1"/>
  <c r="I205" i="1" s="1"/>
  <c r="G48" i="1"/>
  <c r="G187" i="1"/>
  <c r="A121" i="1"/>
  <c r="I221" i="1" s="1"/>
  <c r="G35" i="1"/>
  <c r="A289" i="1"/>
  <c r="I229" i="1" s="1"/>
  <c r="G163" i="1"/>
  <c r="A294" i="1"/>
  <c r="I237" i="1" s="1"/>
  <c r="G194" i="1"/>
  <c r="A53" i="1"/>
  <c r="I245" i="1" s="1"/>
  <c r="G80" i="1"/>
  <c r="A24" i="1"/>
  <c r="I253" i="1" s="1"/>
  <c r="F151" i="1"/>
  <c r="G149" i="1"/>
  <c r="A258" i="1"/>
  <c r="I261" i="1" s="1"/>
  <c r="F28" i="1"/>
  <c r="G277" i="1"/>
  <c r="H104" i="1"/>
  <c r="A36" i="1"/>
  <c r="I269" i="1" s="1"/>
  <c r="F237" i="1"/>
  <c r="K6" i="1" s="1"/>
  <c r="F285" i="1"/>
  <c r="K13" i="1" s="1"/>
  <c r="F265" i="1"/>
  <c r="H259" i="1"/>
  <c r="A232" i="1"/>
  <c r="H6" i="1"/>
  <c r="A168" i="1"/>
  <c r="I204" i="1" s="1"/>
  <c r="A72" i="1"/>
  <c r="I212" i="1" s="1"/>
  <c r="H187" i="1"/>
  <c r="A238" i="1"/>
  <c r="I220" i="1" s="1"/>
  <c r="A198" i="1"/>
  <c r="I228" i="1" s="1"/>
  <c r="A124" i="1"/>
  <c r="I236" i="1" s="1"/>
  <c r="A57" i="1"/>
  <c r="I244" i="1" s="1"/>
  <c r="H80" i="1"/>
  <c r="A272" i="1"/>
  <c r="G151" i="1"/>
  <c r="H149" i="1"/>
  <c r="A144" i="1"/>
  <c r="I260" i="1" s="1"/>
  <c r="F117" i="1"/>
  <c r="K44" i="1" s="1"/>
  <c r="G28" i="1"/>
  <c r="A9" i="1"/>
  <c r="I268" i="1" s="1"/>
  <c r="F195" i="1"/>
  <c r="G237" i="1"/>
  <c r="G285" i="1"/>
  <c r="G265" i="1"/>
  <c r="A27" i="1"/>
  <c r="I187" i="1" s="1"/>
  <c r="A252" i="1"/>
  <c r="I195" i="1" s="1"/>
  <c r="A15" i="1"/>
  <c r="I203" i="1" s="1"/>
  <c r="A146" i="1"/>
  <c r="I211" i="1" s="1"/>
  <c r="A103" i="1"/>
  <c r="I219" i="1" s="1"/>
  <c r="A231" i="1"/>
  <c r="I227" i="1" s="1"/>
  <c r="H151" i="1"/>
  <c r="H28" i="1"/>
  <c r="H237" i="1"/>
  <c r="F137" i="1"/>
  <c r="G207" i="1"/>
  <c r="H285" i="1"/>
  <c r="F12" i="1"/>
  <c r="G208" i="1"/>
  <c r="H265" i="1"/>
  <c r="F61" i="1"/>
  <c r="F53" i="1"/>
  <c r="K31" i="1" s="1"/>
  <c r="F24" i="1"/>
  <c r="F258" i="1"/>
  <c r="F36" i="1"/>
  <c r="F179" i="1"/>
  <c r="G137" i="1"/>
  <c r="F191" i="1"/>
  <c r="G12" i="1"/>
  <c r="F82" i="1"/>
  <c r="G61" i="1"/>
  <c r="F232" i="1"/>
  <c r="F168" i="1"/>
  <c r="F72" i="1"/>
  <c r="F238" i="1"/>
  <c r="F198" i="1"/>
  <c r="G289" i="1"/>
  <c r="F124" i="1"/>
  <c r="G294" i="1"/>
  <c r="F57" i="1"/>
  <c r="G53" i="1"/>
  <c r="F272" i="1"/>
  <c r="K45" i="1" s="1"/>
  <c r="G24" i="1"/>
  <c r="F144" i="1"/>
  <c r="G258" i="1"/>
  <c r="F236" i="1"/>
  <c r="G179" i="1"/>
  <c r="F216" i="1"/>
  <c r="G191" i="1"/>
  <c r="F228" i="1"/>
  <c r="G82" i="1"/>
  <c r="I196" i="1" l="1"/>
  <c r="I165" i="1"/>
  <c r="I172" i="1"/>
  <c r="I143" i="1"/>
  <c r="I131" i="1"/>
  <c r="I90" i="1"/>
  <c r="I175" i="1"/>
  <c r="I77" i="1"/>
  <c r="I67" i="1"/>
  <c r="I62" i="1"/>
  <c r="I47" i="1"/>
  <c r="I31" i="1"/>
  <c r="I148" i="1"/>
  <c r="I166" i="1"/>
  <c r="I178" i="1"/>
  <c r="I137" i="1"/>
  <c r="I214" i="1"/>
  <c r="I167" i="1"/>
  <c r="I199" i="1"/>
  <c r="I247" i="1"/>
  <c r="I263" i="1"/>
  <c r="I276" i="1"/>
  <c r="I275" i="1"/>
  <c r="I202" i="1"/>
  <c r="I218" i="1"/>
  <c r="I226" i="1"/>
  <c r="I242" i="1"/>
  <c r="I274" i="1"/>
  <c r="I290" i="1"/>
  <c r="I185" i="1"/>
  <c r="I281" i="1"/>
  <c r="I63" i="1"/>
  <c r="I59" i="1"/>
  <c r="I49" i="1"/>
  <c r="I86" i="1"/>
  <c r="I45" i="1"/>
  <c r="I128" i="1"/>
  <c r="I112" i="1"/>
  <c r="I109" i="1"/>
  <c r="I79" i="1"/>
  <c r="I32" i="1"/>
  <c r="I159" i="1"/>
  <c r="I38" i="1"/>
  <c r="I87" i="1"/>
  <c r="I16" i="1"/>
  <c r="I22" i="1"/>
  <c r="I252" i="1"/>
  <c r="I289" i="1"/>
  <c r="I232" i="1"/>
  <c r="I200" i="1"/>
  <c r="I272" i="1"/>
  <c r="I213" i="1"/>
  <c r="I208" i="1"/>
  <c r="I92" i="1"/>
  <c r="I127" i="1"/>
  <c r="I104" i="1"/>
  <c r="I73" i="1"/>
  <c r="I149" i="1"/>
  <c r="I133" i="1"/>
  <c r="I120" i="1"/>
  <c r="I74" i="1"/>
  <c r="I57" i="1"/>
  <c r="I50" i="1"/>
  <c r="I36" i="1"/>
  <c r="I28" i="1"/>
  <c r="I27" i="1"/>
  <c r="I25" i="1"/>
  <c r="I24" i="1"/>
  <c r="I154" i="1"/>
  <c r="I99" i="1"/>
  <c r="I95" i="1"/>
  <c r="I58" i="1"/>
  <c r="I53" i="1"/>
  <c r="I124" i="1"/>
  <c r="I132" i="1"/>
  <c r="I140" i="1"/>
  <c r="I206" i="1"/>
  <c r="I254" i="1"/>
  <c r="I98" i="1"/>
  <c r="I138" i="1"/>
  <c r="I146" i="1"/>
  <c r="I89" i="1"/>
  <c r="I113" i="1"/>
  <c r="I121" i="1"/>
  <c r="I129" i="1"/>
  <c r="I13" i="1"/>
  <c r="I145" i="1"/>
  <c r="I153" i="1"/>
  <c r="I198" i="1"/>
  <c r="I182" i="1"/>
  <c r="I190" i="1"/>
  <c r="I186" i="1"/>
  <c r="I238" i="1"/>
  <c r="I102" i="1"/>
  <c r="I118" i="1"/>
  <c r="I126" i="1"/>
  <c r="I134" i="1"/>
  <c r="I142" i="1"/>
  <c r="I150" i="1"/>
  <c r="I246" i="1"/>
  <c r="I207" i="1"/>
  <c r="I231" i="1"/>
  <c r="I271" i="1"/>
  <c r="I262" i="1"/>
  <c r="I65" i="1"/>
  <c r="I270" i="1"/>
  <c r="I278" i="1"/>
  <c r="I286" i="1"/>
  <c r="I294" i="1"/>
  <c r="I285" i="1"/>
  <c r="I293" i="1"/>
  <c r="I284" i="1"/>
  <c r="I292" i="1"/>
  <c r="I243" i="1"/>
  <c r="I259" i="1"/>
  <c r="I291" i="1"/>
  <c r="I210" i="1"/>
  <c r="I234" i="1"/>
  <c r="I250" i="1"/>
  <c r="I258" i="1"/>
  <c r="I209" i="1"/>
  <c r="I225" i="1"/>
  <c r="I241" i="1"/>
  <c r="I265" i="1"/>
  <c r="I273" i="1"/>
  <c r="I103" i="1"/>
  <c r="I91" i="1"/>
  <c r="I75" i="1"/>
  <c r="I71" i="1"/>
  <c r="I42" i="1"/>
  <c r="I34" i="1"/>
  <c r="I249" i="1"/>
  <c r="I156" i="1"/>
  <c r="I151" i="1"/>
  <c r="I139" i="1"/>
  <c r="I135" i="1"/>
  <c r="I123" i="1"/>
  <c r="I119" i="1"/>
  <c r="I81" i="1"/>
  <c r="I78" i="1"/>
  <c r="I54" i="1"/>
  <c r="I144" i="1"/>
  <c r="I141" i="1"/>
  <c r="I125" i="1"/>
  <c r="I82" i="1"/>
  <c r="I72" i="1"/>
  <c r="I60" i="1"/>
  <c r="I168" i="1"/>
  <c r="I155" i="1"/>
  <c r="I222" i="1"/>
  <c r="I96" i="1"/>
  <c r="I66" i="1"/>
  <c r="I46" i="1"/>
  <c r="I39" i="1"/>
  <c r="I30" i="1"/>
  <c r="I21" i="1"/>
  <c r="I19" i="1"/>
  <c r="I11" i="1"/>
  <c r="I6" i="1"/>
  <c r="I76" i="1"/>
  <c r="I61" i="1"/>
  <c r="I52" i="1"/>
  <c r="I15" i="1"/>
  <c r="I162" i="1"/>
  <c r="I29" i="1"/>
  <c r="I37" i="1"/>
  <c r="I33" i="1"/>
  <c r="I17" i="1"/>
  <c r="I9" i="1"/>
  <c r="I101" i="1"/>
  <c r="I55" i="1"/>
  <c r="I48" i="1"/>
  <c r="I12" i="1"/>
  <c r="I7" i="1"/>
  <c r="I69" i="1"/>
  <c r="I41" i="1"/>
  <c r="I35" i="1"/>
  <c r="I20" i="1"/>
  <c r="I18" i="1"/>
  <c r="I14" i="1"/>
  <c r="I68" i="1"/>
  <c r="I51" i="1"/>
  <c r="I8" i="1"/>
  <c r="I107" i="1"/>
  <c r="I56" i="1"/>
  <c r="I23" i="1"/>
  <c r="I10" i="1"/>
  <c r="I93" i="1"/>
  <c r="I85" i="1"/>
  <c r="I43" i="1"/>
  <c r="I40" i="1"/>
  <c r="F3" i="1"/>
  <c r="H3" i="1"/>
  <c r="G3" i="1"/>
  <c r="T39" i="1"/>
  <c r="F2" i="1" s="1"/>
  <c r="U39" i="1"/>
  <c r="E2" i="1"/>
  <c r="Q50" i="1"/>
  <c r="Q48" i="1"/>
  <c r="R44" i="1"/>
  <c r="Q41" i="1"/>
  <c r="R36" i="1"/>
  <c r="Q33" i="1"/>
  <c r="S31" i="1"/>
  <c r="R28" i="1"/>
  <c r="S50" i="1"/>
  <c r="S47" i="1"/>
  <c r="Q44" i="1"/>
  <c r="S42" i="1"/>
  <c r="Q36" i="1"/>
  <c r="S34" i="1"/>
  <c r="R31" i="1"/>
  <c r="Q28" i="1"/>
  <c r="R32" i="1"/>
  <c r="Q29" i="1"/>
  <c r="R50" i="1"/>
  <c r="R47" i="1"/>
  <c r="S45" i="1"/>
  <c r="R42" i="1"/>
  <c r="S37" i="1"/>
  <c r="R34" i="1"/>
  <c r="Q31" i="1"/>
  <c r="S29" i="1"/>
  <c r="Q37" i="1"/>
  <c r="S35" i="1"/>
  <c r="S49" i="1"/>
  <c r="Q47" i="1"/>
  <c r="R45" i="1"/>
  <c r="Q42" i="1"/>
  <c r="R37" i="1"/>
  <c r="Q34" i="1"/>
  <c r="S32" i="1"/>
  <c r="R29" i="1"/>
  <c r="R49" i="1"/>
  <c r="Q45" i="1"/>
  <c r="S43" i="1"/>
  <c r="Q49" i="1"/>
  <c r="S46" i="1"/>
  <c r="R43" i="1"/>
  <c r="R35" i="1"/>
  <c r="Q32" i="1"/>
  <c r="S30" i="1"/>
  <c r="R48" i="1"/>
  <c r="Q46" i="1"/>
  <c r="S44" i="1"/>
  <c r="R41" i="1"/>
  <c r="S36" i="1"/>
  <c r="R33" i="1"/>
  <c r="Q30" i="1"/>
  <c r="S28" i="1"/>
  <c r="Q35" i="1"/>
  <c r="S33" i="1"/>
  <c r="S48" i="1"/>
  <c r="Q43" i="1"/>
  <c r="S41" i="1"/>
  <c r="I5" i="1"/>
  <c r="R30" i="1"/>
  <c r="R46" i="1"/>
  <c r="K38" i="1"/>
  <c r="U35" i="1" l="1"/>
  <c r="T35" i="1"/>
  <c r="T42" i="1"/>
  <c r="U42" i="1"/>
  <c r="U32" i="1"/>
  <c r="T32" i="1"/>
  <c r="U41" i="1"/>
  <c r="T41" i="1"/>
  <c r="U36" i="1"/>
  <c r="T36" i="1"/>
  <c r="U29" i="1"/>
  <c r="T29" i="1"/>
  <c r="T47" i="1"/>
  <c r="U47" i="1"/>
  <c r="U46" i="1"/>
  <c r="T46" i="1"/>
  <c r="T50" i="1"/>
  <c r="U50" i="1"/>
  <c r="O39" i="1"/>
  <c r="U48" i="1"/>
  <c r="T48" i="1"/>
  <c r="U44" i="1"/>
  <c r="T44" i="1"/>
  <c r="U33" i="1"/>
  <c r="T33" i="1"/>
  <c r="U43" i="1"/>
  <c r="T43" i="1"/>
  <c r="U37" i="1"/>
  <c r="T37" i="1"/>
  <c r="T31" i="1"/>
  <c r="U31" i="1"/>
  <c r="V39" i="1"/>
  <c r="H2" i="1" s="1"/>
  <c r="G2" i="1"/>
  <c r="T34" i="1"/>
  <c r="U34" i="1"/>
  <c r="U28" i="1"/>
  <c r="T28" i="1"/>
  <c r="T30" i="1"/>
  <c r="U30" i="1"/>
  <c r="U49" i="1"/>
  <c r="T49" i="1"/>
  <c r="U45" i="1"/>
  <c r="T45" i="1"/>
  <c r="W39" i="1" l="1"/>
</calcChain>
</file>

<file path=xl/sharedStrings.xml><?xml version="1.0" encoding="utf-8"?>
<sst xmlns="http://schemas.openxmlformats.org/spreadsheetml/2006/main" count="1017" uniqueCount="334">
  <si>
    <t>Nils Holgersson - VA 2024-2025 Prel. [kr/kvm inkl moms]</t>
  </si>
  <si>
    <t>Medelvärden (riket) -&gt;</t>
  </si>
  <si>
    <t>Medelvärden -&gt;</t>
  </si>
  <si>
    <t>Rang 2025</t>
  </si>
  <si>
    <t>Kommuner</t>
  </si>
  <si>
    <t>Län</t>
  </si>
  <si>
    <t>NH2024 [kr/kvm inkl moms]</t>
  </si>
  <si>
    <t>NH2025 [kr/kvm inkl moms]</t>
  </si>
  <si>
    <t>Förändr 2025/2024</t>
  </si>
  <si>
    <t>Kostnad kr/lgh o år (år 2025)</t>
  </si>
  <si>
    <t>Förändring kr/lgh o år (år 2025/2024)</t>
  </si>
  <si>
    <t>Kommun</t>
  </si>
  <si>
    <t>Fagersta</t>
  </si>
  <si>
    <t>Västmanlands län</t>
  </si>
  <si>
    <t>Säffle</t>
  </si>
  <si>
    <t>Staffanstorp</t>
  </si>
  <si>
    <t>Skåne län</t>
  </si>
  <si>
    <t>Åmål</t>
  </si>
  <si>
    <t>Motala</t>
  </si>
  <si>
    <t>Östergötlands län</t>
  </si>
  <si>
    <t>Trosa</t>
  </si>
  <si>
    <t>Solna</t>
  </si>
  <si>
    <t>Stockholms län</t>
  </si>
  <si>
    <t>Botkyrka</t>
  </si>
  <si>
    <t>Västerås</t>
  </si>
  <si>
    <t>Salem</t>
  </si>
  <si>
    <t>Sorsele</t>
  </si>
  <si>
    <t>Västerbottens län</t>
  </si>
  <si>
    <t>Strängnäs</t>
  </si>
  <si>
    <t>Sala</t>
  </si>
  <si>
    <t>Oskarshamn</t>
  </si>
  <si>
    <t>Örebro</t>
  </si>
  <si>
    <t>Örebro län</t>
  </si>
  <si>
    <t>Mjölby</t>
  </si>
  <si>
    <t>Linköping</t>
  </si>
  <si>
    <t>Älvdalen</t>
  </si>
  <si>
    <t>Huddinge</t>
  </si>
  <si>
    <t>Halmstad</t>
  </si>
  <si>
    <t>Stockholm</t>
  </si>
  <si>
    <t>Höör</t>
  </si>
  <si>
    <t>Avesta</t>
  </si>
  <si>
    <t>Dalarna län</t>
  </si>
  <si>
    <t>Lidköping</t>
  </si>
  <si>
    <t>Höganäs</t>
  </si>
  <si>
    <t>Vallentuna</t>
  </si>
  <si>
    <t>Tibro</t>
  </si>
  <si>
    <t>Västra Götalands län</t>
  </si>
  <si>
    <t>Simrishamn</t>
  </si>
  <si>
    <t>Lidingö</t>
  </si>
  <si>
    <t>Karlskoga</t>
  </si>
  <si>
    <t>Ljungby</t>
  </si>
  <si>
    <t>Kronobergs län</t>
  </si>
  <si>
    <t>Enköping</t>
  </si>
  <si>
    <t>Eskilstuna</t>
  </si>
  <si>
    <t>Södermanlands län</t>
  </si>
  <si>
    <t>Lindesberg</t>
  </si>
  <si>
    <t>Skara</t>
  </si>
  <si>
    <t>Gällivare</t>
  </si>
  <si>
    <t>Vara</t>
  </si>
  <si>
    <t>Gislaved</t>
  </si>
  <si>
    <t>Mora</t>
  </si>
  <si>
    <t>Skellefteå</t>
  </si>
  <si>
    <t>Borlänge</t>
  </si>
  <si>
    <t>Lerum</t>
  </si>
  <si>
    <t>Sigtuna</t>
  </si>
  <si>
    <t>Rang (2025)</t>
  </si>
  <si>
    <t>Kommun2025</t>
  </si>
  <si>
    <t>VA2024</t>
  </si>
  <si>
    <t>VA2025</t>
  </si>
  <si>
    <t>Förändr 25/24</t>
  </si>
  <si>
    <t>Kostnad kr/lgh o år</t>
  </si>
  <si>
    <t>Vännäs</t>
  </si>
  <si>
    <t>Skövde</t>
  </si>
  <si>
    <t>Götene</t>
  </si>
  <si>
    <t>Kristinehamn</t>
  </si>
  <si>
    <t>Sollentuna</t>
  </si>
  <si>
    <t>Östersund</t>
  </si>
  <si>
    <t>Hudiksvall</t>
  </si>
  <si>
    <t>Gävleborgs län</t>
  </si>
  <si>
    <t>Upplands Väsby</t>
  </si>
  <si>
    <t>Burlöv</t>
  </si>
  <si>
    <t>Bollebygd</t>
  </si>
  <si>
    <t>Vadstena</t>
  </si>
  <si>
    <t>Orsa</t>
  </si>
  <si>
    <t>Klippan</t>
  </si>
  <si>
    <t>Järfälla</t>
  </si>
  <si>
    <t>Tidaholm</t>
  </si>
  <si>
    <t>Osby</t>
  </si>
  <si>
    <t>Växjö</t>
  </si>
  <si>
    <t>Bromölla</t>
  </si>
  <si>
    <t>Malmö</t>
  </si>
  <si>
    <t>Skurup</t>
  </si>
  <si>
    <t>Arvidsjaur</t>
  </si>
  <si>
    <t>Norrbottens län</t>
  </si>
  <si>
    <t>Mölndal</t>
  </si>
  <si>
    <t>Alingsås</t>
  </si>
  <si>
    <t>MEDEL</t>
  </si>
  <si>
    <t>Lund</t>
  </si>
  <si>
    <t>Gnosjö</t>
  </si>
  <si>
    <t>Jönköpings län</t>
  </si>
  <si>
    <t>Danderyd</t>
  </si>
  <si>
    <t>Kävlinge</t>
  </si>
  <si>
    <t>Täby</t>
  </si>
  <si>
    <t>Leksand</t>
  </si>
  <si>
    <t>Habo</t>
  </si>
  <si>
    <t>Vänersborg</t>
  </si>
  <si>
    <t>Hallsberg</t>
  </si>
  <si>
    <t>Vansbro</t>
  </si>
  <si>
    <t>Helsingborg</t>
  </si>
  <si>
    <t>Varberg</t>
  </si>
  <si>
    <t>Bollnäs</t>
  </si>
  <si>
    <t>Sundbyberg</t>
  </si>
  <si>
    <t>Hallands län</t>
  </si>
  <si>
    <t>Jönköping</t>
  </si>
  <si>
    <t>Kinda</t>
  </si>
  <si>
    <t>Norrköping</t>
  </si>
  <si>
    <t>Mullsjö</t>
  </si>
  <si>
    <t>Ängelholm</t>
  </si>
  <si>
    <t>Karlsborg</t>
  </si>
  <si>
    <t>Upplands Bro</t>
  </si>
  <si>
    <t>Norberg</t>
  </si>
  <si>
    <t>Hjo</t>
  </si>
  <si>
    <t>Övertorneå</t>
  </si>
  <si>
    <t>Valdemarsvik</t>
  </si>
  <si>
    <t>Hagfors</t>
  </si>
  <si>
    <t>Värmlands län</t>
  </si>
  <si>
    <t>Arjeplog</t>
  </si>
  <si>
    <t>Vårgårda</t>
  </si>
  <si>
    <t>Landskrona</t>
  </si>
  <si>
    <t>Tranås</t>
  </si>
  <si>
    <t>Kristianstad</t>
  </si>
  <si>
    <t>Eksjö</t>
  </si>
  <si>
    <t>Lycksele</t>
  </si>
  <si>
    <t>Surahammar</t>
  </si>
  <si>
    <t>Hultsfred</t>
  </si>
  <si>
    <t>Kalmar &amp; Gotlands län</t>
  </si>
  <si>
    <t>Älvsbyn</t>
  </si>
  <si>
    <t>Älvkarleby</t>
  </si>
  <si>
    <t>Uppsala län</t>
  </si>
  <si>
    <t>Göteborg</t>
  </si>
  <si>
    <t>Uppsala</t>
  </si>
  <si>
    <t>Arboga</t>
  </si>
  <si>
    <t>Vaggeryd</t>
  </si>
  <si>
    <t>Ydre</t>
  </si>
  <si>
    <t>Överkalix</t>
  </si>
  <si>
    <t>Essunga</t>
  </si>
  <si>
    <t>Malå</t>
  </si>
  <si>
    <t>Jokkmokk</t>
  </si>
  <si>
    <t>Karlstad</t>
  </si>
  <si>
    <t>Grästorp</t>
  </si>
  <si>
    <t>Markaryd</t>
  </si>
  <si>
    <t>Hallstahammar</t>
  </si>
  <si>
    <t>Piteå</t>
  </si>
  <si>
    <t>Sjöbo</t>
  </si>
  <si>
    <t>Laholm</t>
  </si>
  <si>
    <t>Trelleborg</t>
  </si>
  <si>
    <t>Köping</t>
  </si>
  <si>
    <t>Jämtlands län</t>
  </si>
  <si>
    <t>Oxelösund</t>
  </si>
  <si>
    <t>Falköping</t>
  </si>
  <si>
    <t>Ovanåker</t>
  </si>
  <si>
    <t>Söderhamn</t>
  </si>
  <si>
    <t>Värnamo</t>
  </si>
  <si>
    <t>Umeå</t>
  </si>
  <si>
    <t>Mariestad</t>
  </si>
  <si>
    <t>Laxå</t>
  </si>
  <si>
    <t>Degerfors</t>
  </si>
  <si>
    <t>Härnösand</t>
  </si>
  <si>
    <t>Västernorrlands län</t>
  </si>
  <si>
    <t>Gävle</t>
  </si>
  <si>
    <t>Ale</t>
  </si>
  <si>
    <t>Berg</t>
  </si>
  <si>
    <t>Karlshamn</t>
  </si>
  <si>
    <t>Blekinge län</t>
  </si>
  <si>
    <t>Partille</t>
  </si>
  <si>
    <t>Svenljunga</t>
  </si>
  <si>
    <t>Ronneby</t>
  </si>
  <si>
    <t>Dals Ed</t>
  </si>
  <si>
    <t>Kalix</t>
  </si>
  <si>
    <t>Hällefors</t>
  </si>
  <si>
    <t>Södertälje</t>
  </si>
  <si>
    <t>Kumla</t>
  </si>
  <si>
    <t>Trollhättan</t>
  </si>
  <si>
    <t>Ljusnarsberg</t>
  </si>
  <si>
    <t>Töreboda</t>
  </si>
  <si>
    <t>Sölvesborg</t>
  </si>
  <si>
    <t>Munkfors</t>
  </si>
  <si>
    <t>Bjurholm</t>
  </si>
  <si>
    <t>Arvika</t>
  </si>
  <si>
    <t>Hörby</t>
  </si>
  <si>
    <t>Robertsfors</t>
  </si>
  <si>
    <t>Nykvarn</t>
  </si>
  <si>
    <t>Uppvidinge</t>
  </si>
  <si>
    <t>Herrljunga</t>
  </si>
  <si>
    <t>Åtvidaberg</t>
  </si>
  <si>
    <t>Lomma</t>
  </si>
  <si>
    <t>Mönsterås</t>
  </si>
  <si>
    <t>Filipstad</t>
  </si>
  <si>
    <t>Sävsjö</t>
  </si>
  <si>
    <t>Härjedalen</t>
  </si>
  <si>
    <t>Nordmaling</t>
  </si>
  <si>
    <t>Vindeln</t>
  </si>
  <si>
    <t>Falkenberg</t>
  </si>
  <si>
    <t>Sunne</t>
  </si>
  <si>
    <t>Båstad</t>
  </si>
  <si>
    <t>Vimmerby</t>
  </si>
  <si>
    <t>Vetlanda</t>
  </si>
  <si>
    <t>Vellinge</t>
  </si>
  <si>
    <t>Kungsbacka</t>
  </si>
  <si>
    <t>Boxholm</t>
  </si>
  <si>
    <t>Pajala</t>
  </si>
  <si>
    <t>Haparanda</t>
  </si>
  <si>
    <t>Ragunda</t>
  </si>
  <si>
    <t>Kungsör</t>
  </si>
  <si>
    <t>Gagnef</t>
  </si>
  <si>
    <t>Hässleholm</t>
  </si>
  <si>
    <t>Falun</t>
  </si>
  <si>
    <t>Borås</t>
  </si>
  <si>
    <t>Grums</t>
  </si>
  <si>
    <t>Tranemo</t>
  </si>
  <si>
    <t>Finspång</t>
  </si>
  <si>
    <t>Katrineholm</t>
  </si>
  <si>
    <t>Boden</t>
  </si>
  <si>
    <t>Storfors</t>
  </si>
  <si>
    <t>Heby</t>
  </si>
  <si>
    <t>Vilhelmina</t>
  </si>
  <si>
    <t>Stenungsund</t>
  </si>
  <si>
    <t>Dorotea</t>
  </si>
  <si>
    <t>Olofström</t>
  </si>
  <si>
    <t>Västervik</t>
  </si>
  <si>
    <t>Kalmar</t>
  </si>
  <si>
    <t>Hedemora</t>
  </si>
  <si>
    <t>Nässjö</t>
  </si>
  <si>
    <t>Svedala</t>
  </si>
  <si>
    <t>Åstorp</t>
  </si>
  <si>
    <t>Ånge</t>
  </si>
  <si>
    <t>Hofors</t>
  </si>
  <si>
    <t>Ludvika</t>
  </si>
  <si>
    <t>Alvesta</t>
  </si>
  <si>
    <t>Eslöv</t>
  </si>
  <si>
    <t>Mellerud</t>
  </si>
  <si>
    <t>Säter</t>
  </si>
  <si>
    <t>Luleå</t>
  </si>
  <si>
    <t>Ulricehamn</t>
  </si>
  <si>
    <t>Orust</t>
  </si>
  <si>
    <t>Ödeshög</t>
  </si>
  <si>
    <t>Bräcke</t>
  </si>
  <si>
    <t>Lekeberg</t>
  </si>
  <si>
    <t>Uddevalla</t>
  </si>
  <si>
    <t>Ystad</t>
  </si>
  <si>
    <t>Högsby</t>
  </si>
  <si>
    <t>Hylte</t>
  </si>
  <si>
    <t>Tingsryd</t>
  </si>
  <si>
    <t>Eda</t>
  </si>
  <si>
    <t>Ljusdal</t>
  </si>
  <si>
    <t>Gullspång</t>
  </si>
  <si>
    <t>Mark</t>
  </si>
  <si>
    <t>Lessebo</t>
  </si>
  <si>
    <t>Älmhult</t>
  </si>
  <si>
    <t>Örkelljunga</t>
  </si>
  <si>
    <t>Karlskrona</t>
  </si>
  <si>
    <t>Kiruna</t>
  </si>
  <si>
    <t>Tomelilla</t>
  </si>
  <si>
    <t>Nyköping</t>
  </si>
  <si>
    <t>Tierp</t>
  </si>
  <si>
    <t>Sundsvall</t>
  </si>
  <si>
    <t>Öckerö</t>
  </si>
  <si>
    <t>Strömsund</t>
  </si>
  <si>
    <t>Bengtsfors</t>
  </si>
  <si>
    <t>Askersund</t>
  </si>
  <si>
    <t>Forshaga</t>
  </si>
  <si>
    <t>Nybro</t>
  </si>
  <si>
    <t>Storuman</t>
  </si>
  <si>
    <t>Borgholm</t>
  </si>
  <si>
    <t>Kramfors</t>
  </si>
  <si>
    <t>Rättvik</t>
  </si>
  <si>
    <t>Härryda</t>
  </si>
  <si>
    <t>Knivsta</t>
  </si>
  <si>
    <t>Östra Göinge</t>
  </si>
  <si>
    <t>Årjäng</t>
  </si>
  <si>
    <t>Timrå</t>
  </si>
  <si>
    <t>Sollefteå</t>
  </si>
  <si>
    <t>Norsjö</t>
  </si>
  <si>
    <t>Tyresö</t>
  </si>
  <si>
    <t>Bjuv</t>
  </si>
  <si>
    <t>Åsele</t>
  </si>
  <si>
    <t>Söderköping</t>
  </si>
  <si>
    <t>Kil</t>
  </si>
  <si>
    <t>Torsås</t>
  </si>
  <si>
    <t>Sandviken</t>
  </si>
  <si>
    <t>Malung-Sälen</t>
  </si>
  <si>
    <t>Kungälv</t>
  </si>
  <si>
    <t>Haninge</t>
  </si>
  <si>
    <t>Aneby</t>
  </si>
  <si>
    <t>Lilla Edet</t>
  </si>
  <si>
    <t>Tanum</t>
  </si>
  <si>
    <t>Östhammar</t>
  </si>
  <si>
    <t>Smedjebacken</t>
  </si>
  <si>
    <t>Torsby</t>
  </si>
  <si>
    <t>Sotenäs</t>
  </si>
  <si>
    <t>Ekerö</t>
  </si>
  <si>
    <t>Vingåker</t>
  </si>
  <si>
    <t>Nynäshamn</t>
  </si>
  <si>
    <t>Håbo</t>
  </si>
  <si>
    <t>Nacka</t>
  </si>
  <si>
    <t>Färgelanda</t>
  </si>
  <si>
    <t>Örnsköldsvik</t>
  </si>
  <si>
    <t>Flen</t>
  </si>
  <si>
    <t>Krokom</t>
  </si>
  <si>
    <t>Emmaboda</t>
  </si>
  <si>
    <t>Skinnskatteberg</t>
  </si>
  <si>
    <t>Mörbylånga</t>
  </si>
  <si>
    <t>Gotland</t>
  </si>
  <si>
    <t>Ockelbo</t>
  </si>
  <si>
    <t>Gnesta</t>
  </si>
  <si>
    <t>Värmdö</t>
  </si>
  <si>
    <t>Perstorp</t>
  </si>
  <si>
    <t>Strömstad</t>
  </si>
  <si>
    <t>Svalöv</t>
  </si>
  <si>
    <t>Hammarö</t>
  </si>
  <si>
    <t>Nora</t>
  </si>
  <si>
    <t>Lysekil</t>
  </si>
  <si>
    <t>Åre</t>
  </si>
  <si>
    <t>Munkedal</t>
  </si>
  <si>
    <t>Tjörn</t>
  </si>
  <si>
    <t>Österåker</t>
  </si>
  <si>
    <t>Norrtälje</t>
  </si>
  <si>
    <t>Nordanstig</t>
  </si>
  <si>
    <t>Vaxholm</t>
  </si>
  <si>
    <t>Nils Holgersson - VA 2024-2025 [kr/kvm inkl moms]</t>
  </si>
  <si>
    <t>Rang i län 2025</t>
  </si>
  <si>
    <t>Rang i riket 2025</t>
  </si>
  <si>
    <t>Medel län</t>
  </si>
  <si>
    <t>Medel Kalmar län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</si>
</sst>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1" applyNumberFormat="1"/>
    <xf numFmtId="0" fontId="3" fillId="0" borderId="0" xfId="2"/>
    <xf numFmtId="164" fontId="3" fillId="0" borderId="0" xfId="2" applyNumberFormat="1"/>
    <xf numFmtId="165" fontId="3" fillId="0" borderId="0" xfId="3" applyNumberFormat="1" applyFont="1"/>
    <xf numFmtId="3" fontId="3" fillId="0" borderId="0" xfId="2" applyNumberFormat="1"/>
    <xf numFmtId="0" fontId="4" fillId="0" borderId="0" xfId="2" applyFont="1" applyAlignment="1">
      <alignment vertical="top"/>
    </xf>
    <xf numFmtId="0" fontId="4" fillId="0" borderId="0" xfId="2" applyFont="1" applyAlignment="1">
      <alignment vertical="top" wrapText="1"/>
    </xf>
    <xf numFmtId="0" fontId="3" fillId="0" borderId="0" xfId="2" applyAlignment="1">
      <alignment wrapText="1"/>
    </xf>
    <xf numFmtId="4" fontId="3" fillId="0" borderId="0" xfId="2" applyNumberFormat="1"/>
    <xf numFmtId="165" fontId="3" fillId="0" borderId="0" xfId="3" applyNumberFormat="1" applyFont="1" applyFill="1"/>
    <xf numFmtId="0" fontId="3" fillId="2" borderId="0" xfId="2" applyFill="1"/>
    <xf numFmtId="9" fontId="3" fillId="2" borderId="0" xfId="3" applyFont="1" applyFill="1"/>
    <xf numFmtId="9" fontId="3" fillId="0" borderId="0" xfId="3" applyFont="1"/>
    <xf numFmtId="0" fontId="5" fillId="0" borderId="0" xfId="4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1" fillId="0" borderId="0" xfId="4"/>
    <xf numFmtId="164" fontId="1" fillId="0" borderId="0" xfId="4" applyNumberFormat="1"/>
    <xf numFmtId="165" fontId="1" fillId="0" borderId="0" xfId="3" applyNumberFormat="1" applyFont="1"/>
    <xf numFmtId="165" fontId="1" fillId="0" borderId="0" xfId="4" applyNumberFormat="1"/>
    <xf numFmtId="9" fontId="3" fillId="0" borderId="0" xfId="3" applyFont="1" applyFill="1"/>
    <xf numFmtId="0" fontId="3" fillId="3" borderId="0" xfId="2" applyFill="1"/>
    <xf numFmtId="0" fontId="4" fillId="4" borderId="3" xfId="2" applyFont="1" applyFill="1" applyBorder="1"/>
    <xf numFmtId="0" fontId="3" fillId="4" borderId="3" xfId="2" applyFill="1" applyBorder="1"/>
    <xf numFmtId="0" fontId="3" fillId="5" borderId="0" xfId="2" applyFill="1"/>
    <xf numFmtId="0" fontId="3" fillId="4" borderId="3" xfId="2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4" borderId="6" xfId="2" applyFill="1" applyBorder="1"/>
    <xf numFmtId="164" fontId="3" fillId="3" borderId="6" xfId="2" applyNumberFormat="1" applyFill="1" applyBorder="1"/>
    <xf numFmtId="165" fontId="0" fillId="3" borderId="6" xfId="3" applyNumberFormat="1" applyFont="1" applyFill="1" applyBorder="1"/>
    <xf numFmtId="3" fontId="3" fillId="0" borderId="6" xfId="2" applyNumberFormat="1" applyBorder="1"/>
    <xf numFmtId="0" fontId="3" fillId="3" borderId="7" xfId="2" applyFill="1" applyBorder="1" applyAlignment="1">
      <alignment horizontal="center"/>
    </xf>
    <xf numFmtId="0" fontId="3" fillId="4" borderId="7" xfId="2" applyFill="1" applyBorder="1"/>
    <xf numFmtId="164" fontId="3" fillId="3" borderId="7" xfId="2" applyNumberFormat="1" applyFill="1" applyBorder="1"/>
    <xf numFmtId="165" fontId="0" fillId="3" borderId="7" xfId="3" applyNumberFormat="1" applyFont="1" applyFill="1" applyBorder="1"/>
    <xf numFmtId="3" fontId="3" fillId="0" borderId="7" xfId="2" applyNumberFormat="1" applyBorder="1"/>
    <xf numFmtId="0" fontId="3" fillId="3" borderId="8" xfId="2" applyFill="1" applyBorder="1" applyAlignment="1">
      <alignment horizontal="center"/>
    </xf>
    <xf numFmtId="0" fontId="3" fillId="4" borderId="8" xfId="2" applyFill="1" applyBorder="1"/>
    <xf numFmtId="164" fontId="3" fillId="3" borderId="8" xfId="2" applyNumberFormat="1" applyFill="1" applyBorder="1"/>
    <xf numFmtId="165" fontId="0" fillId="3" borderId="8" xfId="3" applyNumberFormat="1" applyFont="1" applyFill="1" applyBorder="1"/>
    <xf numFmtId="3" fontId="3" fillId="0" borderId="8" xfId="2" applyNumberFormat="1" applyBorder="1"/>
    <xf numFmtId="164" fontId="3" fillId="3" borderId="0" xfId="2" applyNumberFormat="1" applyFill="1"/>
    <xf numFmtId="165" fontId="0" fillId="3" borderId="0" xfId="3" applyNumberFormat="1" applyFont="1" applyFill="1"/>
    <xf numFmtId="3" fontId="3" fillId="3" borderId="0" xfId="2" applyNumberFormat="1" applyFill="1"/>
    <xf numFmtId="0" fontId="3" fillId="3" borderId="0" xfId="2" applyFill="1" applyAlignment="1">
      <alignment horizontal="center"/>
    </xf>
    <xf numFmtId="165" fontId="0" fillId="3" borderId="0" xfId="3" applyNumberFormat="1" applyFont="1" applyFill="1" applyBorder="1"/>
    <xf numFmtId="0" fontId="6" fillId="4" borderId="3" xfId="2" applyFont="1" applyFill="1" applyBorder="1" applyAlignment="1">
      <alignment horizontal="center"/>
    </xf>
    <xf numFmtId="0" fontId="3" fillId="3" borderId="9" xfId="2" applyFill="1" applyBorder="1" applyAlignment="1">
      <alignment horizontal="center"/>
    </xf>
    <xf numFmtId="0" fontId="3" fillId="4" borderId="9" xfId="2" applyFill="1" applyBorder="1"/>
    <xf numFmtId="164" fontId="3" fillId="3" borderId="9" xfId="2" applyNumberFormat="1" applyFill="1" applyBorder="1"/>
    <xf numFmtId="165" fontId="0" fillId="3" borderId="9" xfId="3" applyNumberFormat="1" applyFont="1" applyFill="1" applyBorder="1"/>
    <xf numFmtId="3" fontId="3" fillId="0" borderId="9" xfId="2" applyNumberFormat="1" applyBorder="1"/>
    <xf numFmtId="165" fontId="0" fillId="3" borderId="10" xfId="3" applyNumberFormat="1" applyFont="1" applyFill="1" applyBorder="1"/>
    <xf numFmtId="0" fontId="3" fillId="3" borderId="10" xfId="2" applyFill="1" applyBorder="1" applyAlignment="1">
      <alignment horizontal="center"/>
    </xf>
    <xf numFmtId="0" fontId="3" fillId="3" borderId="10" xfId="2" applyFill="1" applyBorder="1"/>
    <xf numFmtId="164" fontId="3" fillId="3" borderId="10" xfId="2" applyNumberFormat="1" applyFill="1" applyBorder="1"/>
    <xf numFmtId="164" fontId="3" fillId="3" borderId="12" xfId="2" applyNumberFormat="1" applyFill="1" applyBorder="1"/>
    <xf numFmtId="3" fontId="3" fillId="0" borderId="11" xfId="2" applyNumberFormat="1" applyBorder="1"/>
    <xf numFmtId="0" fontId="6" fillId="4" borderId="1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3" fillId="4" borderId="4" xfId="2" applyFill="1" applyBorder="1" applyAlignment="1">
      <alignment horizontal="center" vertical="center"/>
    </xf>
    <xf numFmtId="0" fontId="3" fillId="4" borderId="5" xfId="2" applyFill="1" applyBorder="1" applyAlignment="1">
      <alignment horizontal="center" vertical="center"/>
    </xf>
  </cellXfs>
  <cellStyles count="5">
    <cellStyle name="Normal" xfId="0" builtinId="0"/>
    <cellStyle name="Normal 4 2" xfId="4" xr:uid="{0FC2DD44-1FF5-46E7-BE86-6B1A7F189745}"/>
    <cellStyle name="Normal 8 3" xfId="2" xr:uid="{860FE16F-5603-4340-8186-24A63F2BB08F}"/>
    <cellStyle name="Procent 3" xfId="3" xr:uid="{4EDD1172-2EFB-48CD-A921-A19061470EFC}"/>
    <cellStyle name="Rubrik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Prisförändr 2025 vs 2024</a:t>
            </a:r>
          </a:p>
          <a:p>
            <a:pPr>
              <a:defRPr/>
            </a:pPr>
            <a:r>
              <a:rPr lang="en-US" sz="1200"/>
              <a:t>Medel</a:t>
            </a:r>
            <a:r>
              <a:rPr lang="en-US" sz="1200" baseline="0"/>
              <a:t> prisförändring 10,9%</a:t>
            </a:r>
            <a:endParaRPr lang="en-US" sz="1200"/>
          </a:p>
        </c:rich>
      </c:tx>
      <c:layout>
        <c:manualLayout>
          <c:xMode val="edge"/>
          <c:yMode val="edge"/>
          <c:x val="0.30928933709976025"/>
          <c:y val="3.7664850449783557E-2"/>
        </c:manualLayout>
      </c:layout>
      <c:overlay val="0"/>
      <c:spPr>
        <a:solidFill>
          <a:schemeClr val="bg1">
            <a:alpha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6624408084171453E-2"/>
          <c:y val="6.3871570739620923E-2"/>
          <c:w val="0.89795675887134563"/>
          <c:h val="0.87385893297554695"/>
        </c:manualLayout>
      </c:layout>
      <c:lineChart>
        <c:grouping val="standard"/>
        <c:varyColors val="0"/>
        <c:ser>
          <c:idx val="0"/>
          <c:order val="0"/>
          <c:tx>
            <c:strRef>
              <c:f>'Kommunlista (sorterbar) (2025)'!$F$4</c:f>
              <c:strCache>
                <c:ptCount val="1"/>
                <c:pt idx="0">
                  <c:v>Förändr 2025/2024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'Kommunlista (sorterbar) (2025)'!$F$5:$F$294</c:f>
              <c:numCache>
                <c:formatCode>0.0%</c:formatCode>
                <c:ptCount val="290"/>
                <c:pt idx="0">
                  <c:v>8.9904570567554076E-2</c:v>
                </c:pt>
                <c:pt idx="1">
                  <c:v>0</c:v>
                </c:pt>
                <c:pt idx="2">
                  <c:v>0.11892963330029738</c:v>
                </c:pt>
                <c:pt idx="3">
                  <c:v>0.28550415965546039</c:v>
                </c:pt>
                <c:pt idx="4">
                  <c:v>0.10003858024691348</c:v>
                </c:pt>
                <c:pt idx="5">
                  <c:v>3.9952868666727204E-2</c:v>
                </c:pt>
                <c:pt idx="6">
                  <c:v>-1.3453744345226504E-4</c:v>
                </c:pt>
                <c:pt idx="7">
                  <c:v>3.251864125932058E-2</c:v>
                </c:pt>
                <c:pt idx="8">
                  <c:v>8.1698180520870523E-2</c:v>
                </c:pt>
                <c:pt idx="9">
                  <c:v>0.14335968598989091</c:v>
                </c:pt>
                <c:pt idx="10">
                  <c:v>0.14335968598989091</c:v>
                </c:pt>
                <c:pt idx="11">
                  <c:v>5.0000000000000044E-2</c:v>
                </c:pt>
                <c:pt idx="12">
                  <c:v>0.12391653290529692</c:v>
                </c:pt>
                <c:pt idx="13">
                  <c:v>-4.1714069017821931E-3</c:v>
                </c:pt>
                <c:pt idx="14">
                  <c:v>0.25</c:v>
                </c:pt>
                <c:pt idx="15">
                  <c:v>-1.7901630540184676E-4</c:v>
                </c:pt>
                <c:pt idx="16">
                  <c:v>0.38015889266554725</c:v>
                </c:pt>
                <c:pt idx="17">
                  <c:v>8.9915858847618102E-2</c:v>
                </c:pt>
                <c:pt idx="18">
                  <c:v>6.9960129578868768E-2</c:v>
                </c:pt>
                <c:pt idx="19">
                  <c:v>0</c:v>
                </c:pt>
                <c:pt idx="20">
                  <c:v>0.16938568285665934</c:v>
                </c:pt>
                <c:pt idx="21">
                  <c:v>0.10624280918533002</c:v>
                </c:pt>
                <c:pt idx="22">
                  <c:v>0.15071136549468522</c:v>
                </c:pt>
                <c:pt idx="23">
                  <c:v>0.10995310096959643</c:v>
                </c:pt>
                <c:pt idx="24">
                  <c:v>5.7084147560302334E-2</c:v>
                </c:pt>
                <c:pt idx="25">
                  <c:v>0</c:v>
                </c:pt>
                <c:pt idx="26">
                  <c:v>7.4727750657153535E-2</c:v>
                </c:pt>
                <c:pt idx="27">
                  <c:v>7.0140429777665325E-2</c:v>
                </c:pt>
                <c:pt idx="28">
                  <c:v>0.10310915643515983</c:v>
                </c:pt>
                <c:pt idx="29">
                  <c:v>7.3938169447209434E-2</c:v>
                </c:pt>
                <c:pt idx="30">
                  <c:v>0</c:v>
                </c:pt>
                <c:pt idx="31">
                  <c:v>0.21585866885784721</c:v>
                </c:pt>
                <c:pt idx="32">
                  <c:v>6.0344095758227523E-2</c:v>
                </c:pt>
                <c:pt idx="33">
                  <c:v>4.0004391562709962E-2</c:v>
                </c:pt>
                <c:pt idx="34">
                  <c:v>7.9993162977523236E-2</c:v>
                </c:pt>
                <c:pt idx="35">
                  <c:v>0.3458871374198369</c:v>
                </c:pt>
                <c:pt idx="36">
                  <c:v>0.15633716680837106</c:v>
                </c:pt>
                <c:pt idx="37">
                  <c:v>8.3880592852860314E-2</c:v>
                </c:pt>
                <c:pt idx="38">
                  <c:v>0.20543126060793071</c:v>
                </c:pt>
                <c:pt idx="39">
                  <c:v>5.4231251770610056E-2</c:v>
                </c:pt>
                <c:pt idx="40">
                  <c:v>5.3640360283079502E-2</c:v>
                </c:pt>
                <c:pt idx="41">
                  <c:v>7.051014500558761E-2</c:v>
                </c:pt>
                <c:pt idx="42">
                  <c:v>6.1371323357727547E-2</c:v>
                </c:pt>
                <c:pt idx="43">
                  <c:v>4.497128794093519E-2</c:v>
                </c:pt>
                <c:pt idx="44">
                  <c:v>0.32081686429512524</c:v>
                </c:pt>
                <c:pt idx="45">
                  <c:v>6.9267515923566947E-2</c:v>
                </c:pt>
                <c:pt idx="46">
                  <c:v>8.00374757411495E-2</c:v>
                </c:pt>
                <c:pt idx="47">
                  <c:v>5.9327144954898214E-2</c:v>
                </c:pt>
                <c:pt idx="48">
                  <c:v>0.23708406324712517</c:v>
                </c:pt>
                <c:pt idx="49">
                  <c:v>0</c:v>
                </c:pt>
                <c:pt idx="50">
                  <c:v>0.13582390111797804</c:v>
                </c:pt>
                <c:pt idx="51">
                  <c:v>6.8376068376068355E-2</c:v>
                </c:pt>
                <c:pt idx="52">
                  <c:v>2.5984642060936425E-2</c:v>
                </c:pt>
                <c:pt idx="53">
                  <c:v>0.10999001663893515</c:v>
                </c:pt>
                <c:pt idx="54">
                  <c:v>-4.2277003691795212E-3</c:v>
                </c:pt>
                <c:pt idx="55">
                  <c:v>0.20011423811405127</c:v>
                </c:pt>
                <c:pt idx="56">
                  <c:v>2.5540155408861898E-2</c:v>
                </c:pt>
                <c:pt idx="57">
                  <c:v>0.10507104679963497</c:v>
                </c:pt>
                <c:pt idx="58">
                  <c:v>0.16725040889490983</c:v>
                </c:pt>
                <c:pt idx="59">
                  <c:v>6.5289982425307702E-2</c:v>
                </c:pt>
                <c:pt idx="60">
                  <c:v>4.2229315001227841E-2</c:v>
                </c:pt>
                <c:pt idx="61">
                  <c:v>3.3303735418972691E-2</c:v>
                </c:pt>
                <c:pt idx="62">
                  <c:v>0.25439062546120028</c:v>
                </c:pt>
                <c:pt idx="63">
                  <c:v>0.10872395833333348</c:v>
                </c:pt>
                <c:pt idx="64">
                  <c:v>0.16000594265339485</c:v>
                </c:pt>
                <c:pt idx="65">
                  <c:v>9.5363969093127166E-2</c:v>
                </c:pt>
                <c:pt idx="66">
                  <c:v>0.15019289610216835</c:v>
                </c:pt>
                <c:pt idx="67">
                  <c:v>4.2983808789514244E-2</c:v>
                </c:pt>
                <c:pt idx="68">
                  <c:v>0.13360498374015606</c:v>
                </c:pt>
                <c:pt idx="69">
                  <c:v>5.999145768503289E-2</c:v>
                </c:pt>
                <c:pt idx="70">
                  <c:v>0</c:v>
                </c:pt>
                <c:pt idx="71">
                  <c:v>0.20217075699965426</c:v>
                </c:pt>
                <c:pt idx="72">
                  <c:v>0.1813621140834949</c:v>
                </c:pt>
                <c:pt idx="73">
                  <c:v>0.12010480753175701</c:v>
                </c:pt>
                <c:pt idx="74">
                  <c:v>7.7487815411191319E-2</c:v>
                </c:pt>
                <c:pt idx="75">
                  <c:v>0.12904581161110729</c:v>
                </c:pt>
                <c:pt idx="76">
                  <c:v>-3.1828309007397859E-4</c:v>
                </c:pt>
                <c:pt idx="77">
                  <c:v>-1.4151443313345502E-2</c:v>
                </c:pt>
                <c:pt idx="78">
                  <c:v>0</c:v>
                </c:pt>
                <c:pt idx="79">
                  <c:v>5.6728734156143767E-2</c:v>
                </c:pt>
                <c:pt idx="80">
                  <c:v>4.6887109274089234E-2</c:v>
                </c:pt>
                <c:pt idx="81">
                  <c:v>0.1398859528537244</c:v>
                </c:pt>
                <c:pt idx="82">
                  <c:v>0.23026495493034682</c:v>
                </c:pt>
                <c:pt idx="83">
                  <c:v>0.29839787341044599</c:v>
                </c:pt>
                <c:pt idx="84">
                  <c:v>0</c:v>
                </c:pt>
                <c:pt idx="85">
                  <c:v>8.0223636471777882E-2</c:v>
                </c:pt>
                <c:pt idx="86">
                  <c:v>9.9900680700564459E-2</c:v>
                </c:pt>
                <c:pt idx="87">
                  <c:v>0.10999975604400958</c:v>
                </c:pt>
                <c:pt idx="88">
                  <c:v>0.15998572921179366</c:v>
                </c:pt>
                <c:pt idx="89">
                  <c:v>0.24919852034525292</c:v>
                </c:pt>
                <c:pt idx="90">
                  <c:v>0.29337637697165353</c:v>
                </c:pt>
                <c:pt idx="91">
                  <c:v>0.14657654274627596</c:v>
                </c:pt>
                <c:pt idx="92">
                  <c:v>7.9980730366123076E-2</c:v>
                </c:pt>
                <c:pt idx="93">
                  <c:v>0</c:v>
                </c:pt>
                <c:pt idx="94">
                  <c:v>0.23859474307874629</c:v>
                </c:pt>
                <c:pt idx="95">
                  <c:v>0.10000716212667404</c:v>
                </c:pt>
                <c:pt idx="96">
                  <c:v>9.1375485630544429E-2</c:v>
                </c:pt>
                <c:pt idx="97">
                  <c:v>2.989554970316477E-2</c:v>
                </c:pt>
                <c:pt idx="98">
                  <c:v>5.7162762543257584E-2</c:v>
                </c:pt>
                <c:pt idx="99">
                  <c:v>5.0964577409744249E-2</c:v>
                </c:pt>
                <c:pt idx="100">
                  <c:v>4.5764614454710806E-3</c:v>
                </c:pt>
                <c:pt idx="101">
                  <c:v>3.9999611057803364E-2</c:v>
                </c:pt>
                <c:pt idx="102">
                  <c:v>3.5003295978905724E-2</c:v>
                </c:pt>
                <c:pt idx="103">
                  <c:v>0.15452627471066727</c:v>
                </c:pt>
                <c:pt idx="104">
                  <c:v>8.9574863915110603E-2</c:v>
                </c:pt>
                <c:pt idx="105">
                  <c:v>0.14995466908431543</c:v>
                </c:pt>
                <c:pt idx="106">
                  <c:v>5.9648346787570361E-2</c:v>
                </c:pt>
                <c:pt idx="107">
                  <c:v>0</c:v>
                </c:pt>
                <c:pt idx="108">
                  <c:v>0.14509859858075091</c:v>
                </c:pt>
                <c:pt idx="109">
                  <c:v>9.9354090381859939E-2</c:v>
                </c:pt>
                <c:pt idx="110">
                  <c:v>0</c:v>
                </c:pt>
                <c:pt idx="111">
                  <c:v>0</c:v>
                </c:pt>
                <c:pt idx="112">
                  <c:v>0.20005355534457991</c:v>
                </c:pt>
                <c:pt idx="113">
                  <c:v>5.0120194864594625E-2</c:v>
                </c:pt>
                <c:pt idx="114">
                  <c:v>7.0000000000000062E-2</c:v>
                </c:pt>
                <c:pt idx="115">
                  <c:v>6.6666666666666652E-2</c:v>
                </c:pt>
                <c:pt idx="116">
                  <c:v>0.19035469745695321</c:v>
                </c:pt>
                <c:pt idx="117">
                  <c:v>0.14702130069741903</c:v>
                </c:pt>
                <c:pt idx="118">
                  <c:v>0.36135625338386568</c:v>
                </c:pt>
                <c:pt idx="119">
                  <c:v>0.12540980855087214</c:v>
                </c:pt>
                <c:pt idx="120">
                  <c:v>0.2499411451299145</c:v>
                </c:pt>
                <c:pt idx="121">
                  <c:v>1.2000480019200843E-2</c:v>
                </c:pt>
                <c:pt idx="122">
                  <c:v>0.12000000000000011</c:v>
                </c:pt>
                <c:pt idx="123">
                  <c:v>0.10669693530079472</c:v>
                </c:pt>
                <c:pt idx="124">
                  <c:v>0.15112988004851968</c:v>
                </c:pt>
                <c:pt idx="125">
                  <c:v>3.9900879943360001E-2</c:v>
                </c:pt>
                <c:pt idx="126">
                  <c:v>5.9932493619823779E-2</c:v>
                </c:pt>
                <c:pt idx="127">
                  <c:v>0.11258449497072998</c:v>
                </c:pt>
                <c:pt idx="128">
                  <c:v>4.5197168857431747E-2</c:v>
                </c:pt>
                <c:pt idx="129">
                  <c:v>0.18999298197172099</c:v>
                </c:pt>
                <c:pt idx="130">
                  <c:v>0.15077196490058875</c:v>
                </c:pt>
                <c:pt idx="131">
                  <c:v>1.5980373950524207E-2</c:v>
                </c:pt>
                <c:pt idx="132">
                  <c:v>8.165870873987946E-2</c:v>
                </c:pt>
                <c:pt idx="133">
                  <c:v>2.3037090794970849E-2</c:v>
                </c:pt>
                <c:pt idx="134">
                  <c:v>-1.9525801952580135E-2</c:v>
                </c:pt>
                <c:pt idx="135">
                  <c:v>2.6276691816937037E-2</c:v>
                </c:pt>
                <c:pt idx="136">
                  <c:v>3.1687323118961608E-2</c:v>
                </c:pt>
                <c:pt idx="137">
                  <c:v>7.9710144927536142E-2</c:v>
                </c:pt>
                <c:pt idx="138">
                  <c:v>-7.0828838125615023E-3</c:v>
                </c:pt>
                <c:pt idx="139">
                  <c:v>2.0192771084337258E-2</c:v>
                </c:pt>
                <c:pt idx="140">
                  <c:v>0.10000103392301418</c:v>
                </c:pt>
                <c:pt idx="141">
                  <c:v>8.1197665567114941E-2</c:v>
                </c:pt>
                <c:pt idx="142">
                  <c:v>-9.6592081324897716E-4</c:v>
                </c:pt>
                <c:pt idx="143">
                  <c:v>0.13733333333333331</c:v>
                </c:pt>
                <c:pt idx="144">
                  <c:v>0.1045896992955635</c:v>
                </c:pt>
                <c:pt idx="145">
                  <c:v>0.29573837877047704</c:v>
                </c:pt>
                <c:pt idx="146">
                  <c:v>6.9109009457441362E-2</c:v>
                </c:pt>
                <c:pt idx="147">
                  <c:v>0.1886096634572918</c:v>
                </c:pt>
                <c:pt idx="148">
                  <c:v>0</c:v>
                </c:pt>
                <c:pt idx="149">
                  <c:v>1.73536769088527E-2</c:v>
                </c:pt>
                <c:pt idx="150">
                  <c:v>0.19553866490416394</c:v>
                </c:pt>
                <c:pt idx="151">
                  <c:v>0</c:v>
                </c:pt>
                <c:pt idx="152">
                  <c:v>0.14462699615125829</c:v>
                </c:pt>
                <c:pt idx="153">
                  <c:v>9.9963875732519858E-2</c:v>
                </c:pt>
                <c:pt idx="154">
                  <c:v>0.19835983227046405</c:v>
                </c:pt>
                <c:pt idx="155">
                  <c:v>0.14971600715473699</c:v>
                </c:pt>
                <c:pt idx="156">
                  <c:v>0.12008109477952345</c:v>
                </c:pt>
                <c:pt idx="157">
                  <c:v>5.145954169439948E-2</c:v>
                </c:pt>
                <c:pt idx="158">
                  <c:v>7.4537598912568503E-2</c:v>
                </c:pt>
                <c:pt idx="159">
                  <c:v>0.25013814491119257</c:v>
                </c:pt>
                <c:pt idx="160">
                  <c:v>4.9995272761652831E-2</c:v>
                </c:pt>
                <c:pt idx="161">
                  <c:v>0.11172362734112373</c:v>
                </c:pt>
                <c:pt idx="162">
                  <c:v>0.11007903769870708</c:v>
                </c:pt>
                <c:pt idx="163">
                  <c:v>3.4740868797586977E-2</c:v>
                </c:pt>
                <c:pt idx="164">
                  <c:v>5.0000000000000044E-2</c:v>
                </c:pt>
                <c:pt idx="165">
                  <c:v>5.0420951546286119E-2</c:v>
                </c:pt>
                <c:pt idx="166">
                  <c:v>0.14558763725091506</c:v>
                </c:pt>
                <c:pt idx="167">
                  <c:v>0</c:v>
                </c:pt>
                <c:pt idx="168">
                  <c:v>0.1049643724062328</c:v>
                </c:pt>
                <c:pt idx="169">
                  <c:v>0.15994000965597999</c:v>
                </c:pt>
                <c:pt idx="170">
                  <c:v>9.5053886412095334E-2</c:v>
                </c:pt>
                <c:pt idx="171">
                  <c:v>0.10867006669282087</c:v>
                </c:pt>
                <c:pt idx="172">
                  <c:v>5.9900989402969618E-2</c:v>
                </c:pt>
                <c:pt idx="173">
                  <c:v>0.19884057356634899</c:v>
                </c:pt>
                <c:pt idx="174">
                  <c:v>5.6175272815380151E-2</c:v>
                </c:pt>
                <c:pt idx="175">
                  <c:v>0.26483818568036988</c:v>
                </c:pt>
                <c:pt idx="176">
                  <c:v>6.3517655771051507E-2</c:v>
                </c:pt>
                <c:pt idx="177">
                  <c:v>7.0108613667219766E-2</c:v>
                </c:pt>
                <c:pt idx="178">
                  <c:v>7.9899545109931802E-2</c:v>
                </c:pt>
                <c:pt idx="179">
                  <c:v>6.5103708708569741E-2</c:v>
                </c:pt>
                <c:pt idx="180">
                  <c:v>3.4539133871706706E-2</c:v>
                </c:pt>
                <c:pt idx="181">
                  <c:v>6.999721681046478E-2</c:v>
                </c:pt>
                <c:pt idx="182">
                  <c:v>4.6000036170943837E-2</c:v>
                </c:pt>
                <c:pt idx="183">
                  <c:v>9.9901125646486122E-2</c:v>
                </c:pt>
                <c:pt idx="184">
                  <c:v>0.13361016121152924</c:v>
                </c:pt>
                <c:pt idx="185">
                  <c:v>4.8215816303514236E-2</c:v>
                </c:pt>
                <c:pt idx="186">
                  <c:v>0.15518454297745854</c:v>
                </c:pt>
                <c:pt idx="187">
                  <c:v>3.989769365130269E-2</c:v>
                </c:pt>
                <c:pt idx="188">
                  <c:v>9.1811739187344532E-2</c:v>
                </c:pt>
                <c:pt idx="189">
                  <c:v>7.4322462103812548E-2</c:v>
                </c:pt>
                <c:pt idx="190">
                  <c:v>4.9913560177139882E-2</c:v>
                </c:pt>
                <c:pt idx="191">
                  <c:v>1.0099529091128767E-2</c:v>
                </c:pt>
                <c:pt idx="192">
                  <c:v>6.3692996853435435E-2</c:v>
                </c:pt>
                <c:pt idx="193">
                  <c:v>0.14086470459571765</c:v>
                </c:pt>
                <c:pt idx="194">
                  <c:v>0.12028333365111443</c:v>
                </c:pt>
                <c:pt idx="195">
                  <c:v>0.34982770503101301</c:v>
                </c:pt>
                <c:pt idx="196">
                  <c:v>7.1018407135885919E-2</c:v>
                </c:pt>
                <c:pt idx="197">
                  <c:v>0.18999999999999995</c:v>
                </c:pt>
                <c:pt idx="198">
                  <c:v>9.3144931007166587E-2</c:v>
                </c:pt>
                <c:pt idx="199">
                  <c:v>0.20000201574295251</c:v>
                </c:pt>
                <c:pt idx="200">
                  <c:v>9.0040765588724536E-2</c:v>
                </c:pt>
                <c:pt idx="201">
                  <c:v>0.56257853403141356</c:v>
                </c:pt>
                <c:pt idx="202">
                  <c:v>8.499087632656388E-2</c:v>
                </c:pt>
                <c:pt idx="203">
                  <c:v>0</c:v>
                </c:pt>
                <c:pt idx="204">
                  <c:v>7.9990642264571976E-2</c:v>
                </c:pt>
                <c:pt idx="205">
                  <c:v>5.4460909999565432E-2</c:v>
                </c:pt>
                <c:pt idx="206">
                  <c:v>0.18507788800124847</c:v>
                </c:pt>
                <c:pt idx="207">
                  <c:v>0.28997059853735685</c:v>
                </c:pt>
                <c:pt idx="208">
                  <c:v>6.0040974674164138E-2</c:v>
                </c:pt>
                <c:pt idx="209">
                  <c:v>4.002560273095801E-2</c:v>
                </c:pt>
                <c:pt idx="210">
                  <c:v>0.15834438340594814</c:v>
                </c:pt>
                <c:pt idx="211">
                  <c:v>0.14007546466669774</c:v>
                </c:pt>
                <c:pt idx="212">
                  <c:v>1.9275603663613694E-2</c:v>
                </c:pt>
                <c:pt idx="213">
                  <c:v>6.989148748570484E-2</c:v>
                </c:pt>
                <c:pt idx="214">
                  <c:v>6.6324979368457715E-2</c:v>
                </c:pt>
                <c:pt idx="215">
                  <c:v>7.0152906260305237E-2</c:v>
                </c:pt>
                <c:pt idx="216">
                  <c:v>0.16117763297184129</c:v>
                </c:pt>
                <c:pt idx="217">
                  <c:v>5.9937016498939011E-2</c:v>
                </c:pt>
                <c:pt idx="218">
                  <c:v>0.18004335668131421</c:v>
                </c:pt>
                <c:pt idx="219">
                  <c:v>4.0478781284004395E-2</c:v>
                </c:pt>
                <c:pt idx="220">
                  <c:v>0</c:v>
                </c:pt>
                <c:pt idx="221">
                  <c:v>0</c:v>
                </c:pt>
                <c:pt idx="222">
                  <c:v>0.15000365150076678</c:v>
                </c:pt>
                <c:pt idx="223">
                  <c:v>5.107879241828428E-2</c:v>
                </c:pt>
                <c:pt idx="224">
                  <c:v>0.25017229496898707</c:v>
                </c:pt>
                <c:pt idx="225">
                  <c:v>9.9995678665572019E-2</c:v>
                </c:pt>
                <c:pt idx="226">
                  <c:v>0.19010633034288982</c:v>
                </c:pt>
                <c:pt idx="227">
                  <c:v>5.7063310435531811E-2</c:v>
                </c:pt>
                <c:pt idx="228">
                  <c:v>0.19409243384271346</c:v>
                </c:pt>
                <c:pt idx="229">
                  <c:v>0.16000397772474151</c:v>
                </c:pt>
                <c:pt idx="230">
                  <c:v>6.0995741028095907E-2</c:v>
                </c:pt>
                <c:pt idx="231">
                  <c:v>0.11623131122185959</c:v>
                </c:pt>
                <c:pt idx="232">
                  <c:v>0.50907761242541727</c:v>
                </c:pt>
                <c:pt idx="233">
                  <c:v>0.14975239877479329</c:v>
                </c:pt>
                <c:pt idx="234">
                  <c:v>0.11499953214185443</c:v>
                </c:pt>
                <c:pt idx="235">
                  <c:v>0</c:v>
                </c:pt>
                <c:pt idx="236">
                  <c:v>0.18600230260515693</c:v>
                </c:pt>
                <c:pt idx="237">
                  <c:v>0.30493313084798901</c:v>
                </c:pt>
                <c:pt idx="238">
                  <c:v>0.12677566109877869</c:v>
                </c:pt>
                <c:pt idx="239">
                  <c:v>0.10298158891538822</c:v>
                </c:pt>
                <c:pt idx="240">
                  <c:v>0.19000524262700047</c:v>
                </c:pt>
                <c:pt idx="241">
                  <c:v>0.200057197501184</c:v>
                </c:pt>
                <c:pt idx="242">
                  <c:v>3.2225694763611701E-2</c:v>
                </c:pt>
                <c:pt idx="243">
                  <c:v>0.16141024206803389</c:v>
                </c:pt>
                <c:pt idx="244">
                  <c:v>4.9977848076668829E-2</c:v>
                </c:pt>
                <c:pt idx="245">
                  <c:v>0.22990878584225305</c:v>
                </c:pt>
                <c:pt idx="246">
                  <c:v>7.0073407979265534E-2</c:v>
                </c:pt>
                <c:pt idx="247">
                  <c:v>5.007481374091971E-2</c:v>
                </c:pt>
                <c:pt idx="248">
                  <c:v>9.2282813178331979E-2</c:v>
                </c:pt>
                <c:pt idx="249">
                  <c:v>7.0619246203477815E-2</c:v>
                </c:pt>
                <c:pt idx="250">
                  <c:v>0.28243357431227123</c:v>
                </c:pt>
                <c:pt idx="251">
                  <c:v>0.2090065645514223</c:v>
                </c:pt>
                <c:pt idx="252">
                  <c:v>0.19000180039608705</c:v>
                </c:pt>
                <c:pt idx="253">
                  <c:v>0.13754892367906058</c:v>
                </c:pt>
                <c:pt idx="254">
                  <c:v>0.22017342248223981</c:v>
                </c:pt>
                <c:pt idx="255">
                  <c:v>0.22220868081550238</c:v>
                </c:pt>
                <c:pt idx="256">
                  <c:v>0.13960059076606934</c:v>
                </c:pt>
                <c:pt idx="257">
                  <c:v>1.9199977223550713E-2</c:v>
                </c:pt>
                <c:pt idx="258">
                  <c:v>7.0805007889342741E-2</c:v>
                </c:pt>
                <c:pt idx="259">
                  <c:v>0.10801209372637932</c:v>
                </c:pt>
                <c:pt idx="260">
                  <c:v>6.4834879084683994E-2</c:v>
                </c:pt>
                <c:pt idx="261">
                  <c:v>0.29809940749336272</c:v>
                </c:pt>
                <c:pt idx="262">
                  <c:v>5.2421814055740645E-2</c:v>
                </c:pt>
                <c:pt idx="263">
                  <c:v>8.996887017029831E-2</c:v>
                </c:pt>
                <c:pt idx="264">
                  <c:v>5.0119650900900758E-2</c:v>
                </c:pt>
                <c:pt idx="265">
                  <c:v>0.34995462835682778</c:v>
                </c:pt>
                <c:pt idx="266">
                  <c:v>0</c:v>
                </c:pt>
                <c:pt idx="267">
                  <c:v>0.20000948999201262</c:v>
                </c:pt>
                <c:pt idx="268">
                  <c:v>6.4629326792041475E-2</c:v>
                </c:pt>
                <c:pt idx="269">
                  <c:v>0.1499633602549677</c:v>
                </c:pt>
                <c:pt idx="270">
                  <c:v>9.0108834827144602E-2</c:v>
                </c:pt>
                <c:pt idx="271">
                  <c:v>0.10292422832863535</c:v>
                </c:pt>
                <c:pt idx="272">
                  <c:v>0.19009292074932249</c:v>
                </c:pt>
                <c:pt idx="273">
                  <c:v>2.1688270629149686E-2</c:v>
                </c:pt>
                <c:pt idx="274">
                  <c:v>0.12000000000000011</c:v>
                </c:pt>
                <c:pt idx="275">
                  <c:v>8.733198924731167E-2</c:v>
                </c:pt>
                <c:pt idx="276">
                  <c:v>0.17004698229129023</c:v>
                </c:pt>
                <c:pt idx="277">
                  <c:v>0.2349966875061873</c:v>
                </c:pt>
                <c:pt idx="278">
                  <c:v>0.17054207760420415</c:v>
                </c:pt>
                <c:pt idx="279">
                  <c:v>0.12504469074007885</c:v>
                </c:pt>
                <c:pt idx="280">
                  <c:v>0.33817834986834483</c:v>
                </c:pt>
                <c:pt idx="281">
                  <c:v>0.23049962714392236</c:v>
                </c:pt>
                <c:pt idx="282">
                  <c:v>0.14511524122351105</c:v>
                </c:pt>
                <c:pt idx="283">
                  <c:v>0.10957320295983064</c:v>
                </c:pt>
                <c:pt idx="284">
                  <c:v>1.5810947694849808E-2</c:v>
                </c:pt>
                <c:pt idx="285">
                  <c:v>0.12999107670265309</c:v>
                </c:pt>
                <c:pt idx="286">
                  <c:v>0</c:v>
                </c:pt>
                <c:pt idx="287">
                  <c:v>0.17994347842183833</c:v>
                </c:pt>
                <c:pt idx="288">
                  <c:v>0.15024975024975018</c:v>
                </c:pt>
                <c:pt idx="289">
                  <c:v>0.39006404548482632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B-4E3B-BC07-FB98D975F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6419232"/>
        <c:axId val="626423496"/>
      </c:lineChart>
      <c:catAx>
        <c:axId val="62641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Kommuner rangornade efter prisförändring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6423496"/>
        <c:crosses val="autoZero"/>
        <c:auto val="1"/>
        <c:lblAlgn val="ctr"/>
        <c:lblOffset val="100"/>
        <c:noMultiLvlLbl val="0"/>
      </c:catAx>
      <c:valAx>
        <c:axId val="626423496"/>
        <c:scaling>
          <c:orientation val="minMax"/>
          <c:max val="0.70000000000000007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641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023784901758"/>
          <c:y val="7.2629602312369188E-2"/>
          <c:w val="0.89038262668045498"/>
          <c:h val="0.76662469849496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'Kommunlista (sorterbar) (2025)'!$R$27</c:f>
              <c:strCache>
                <c:ptCount val="1"/>
                <c:pt idx="0">
                  <c:v>VA2024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11"/>
              <c:layout>
                <c:manualLayout>
                  <c:x val="-1.3805003563756234E-2"/>
                  <c:y val="-1.012658227848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5-4D4D-9C8A-EA6E1971DABA}"/>
                </c:ext>
              </c:extLst>
            </c:dLbl>
            <c:spPr>
              <a:solidFill>
                <a:schemeClr val="bg1">
                  <a:alpha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'Kommunlista (sorterbar) (2025)'!$Q$28:$Q$50</c:f>
              <c:strCache>
                <c:ptCount val="23"/>
                <c:pt idx="0">
                  <c:v>Fagersta</c:v>
                </c:pt>
                <c:pt idx="1">
                  <c:v>Staffanstorp</c:v>
                </c:pt>
                <c:pt idx="2">
                  <c:v>Motala</c:v>
                </c:pt>
                <c:pt idx="3">
                  <c:v>Solna</c:v>
                </c:pt>
                <c:pt idx="4">
                  <c:v>Västerås</c:v>
                </c:pt>
                <c:pt idx="5">
                  <c:v>Sorsele</c:v>
                </c:pt>
                <c:pt idx="6">
                  <c:v>Sala</c:v>
                </c:pt>
                <c:pt idx="7">
                  <c:v>Örebro</c:v>
                </c:pt>
                <c:pt idx="8">
                  <c:v>Linköping</c:v>
                </c:pt>
                <c:pt idx="9">
                  <c:v>Huddinge</c:v>
                </c:pt>
                <c:pt idx="11">
                  <c:v>MEDEL</c:v>
                </c:pt>
                <c:pt idx="13">
                  <c:v>Älvdalen</c:v>
                </c:pt>
                <c:pt idx="14">
                  <c:v>Orsa</c:v>
                </c:pt>
                <c:pt idx="15">
                  <c:v>Åre</c:v>
                </c:pt>
                <c:pt idx="16">
                  <c:v>Munkedal</c:v>
                </c:pt>
                <c:pt idx="17">
                  <c:v>Tjörn</c:v>
                </c:pt>
                <c:pt idx="18">
                  <c:v>Österåker</c:v>
                </c:pt>
                <c:pt idx="19">
                  <c:v>Norrtälje</c:v>
                </c:pt>
                <c:pt idx="20">
                  <c:v>Nordanstig</c:v>
                </c:pt>
                <c:pt idx="21">
                  <c:v>Vaxholm</c:v>
                </c:pt>
                <c:pt idx="22">
                  <c:v>Trosa</c:v>
                </c:pt>
              </c:strCache>
            </c:strRef>
          </c:cat>
          <c:val>
            <c:numRef>
              <c:f>'Kommunlista (sorterbar) (2025)'!$R$28:$R$50</c:f>
              <c:numCache>
                <c:formatCode>0.0</c:formatCode>
                <c:ptCount val="23"/>
                <c:pt idx="0">
                  <c:v>42.8065</c:v>
                </c:pt>
                <c:pt idx="1">
                  <c:v>53.485999999999997</c:v>
                </c:pt>
                <c:pt idx="2">
                  <c:v>48.432000000000002</c:v>
                </c:pt>
                <c:pt idx="3">
                  <c:v>42.491500000000002</c:v>
                </c:pt>
                <c:pt idx="4">
                  <c:v>51.84</c:v>
                </c:pt>
                <c:pt idx="5">
                  <c:v>55.164999999999999</c:v>
                </c:pt>
                <c:pt idx="6">
                  <c:v>59.463000000000001</c:v>
                </c:pt>
                <c:pt idx="7">
                  <c:v>57.936</c:v>
                </c:pt>
                <c:pt idx="8">
                  <c:v>56.06</c:v>
                </c:pt>
                <c:pt idx="9">
                  <c:v>54.011000000000003</c:v>
                </c:pt>
                <c:pt idx="11">
                  <c:v>97.66562078996553</c:v>
                </c:pt>
                <c:pt idx="13">
                  <c:v>122.669</c:v>
                </c:pt>
                <c:pt idx="14">
                  <c:v>134.1</c:v>
                </c:pt>
                <c:pt idx="15">
                  <c:v>144.30600000000001</c:v>
                </c:pt>
                <c:pt idx="16">
                  <c:v>151.36000000000001</c:v>
                </c:pt>
                <c:pt idx="17">
                  <c:v>176.71299999999999</c:v>
                </c:pt>
                <c:pt idx="18">
                  <c:v>159.13399999999999</c:v>
                </c:pt>
                <c:pt idx="19">
                  <c:v>186.52375000000001</c:v>
                </c:pt>
                <c:pt idx="20">
                  <c:v>162.06200000000001</c:v>
                </c:pt>
                <c:pt idx="21">
                  <c:v>180.18</c:v>
                </c:pt>
                <c:pt idx="22">
                  <c:v>151.61099999999999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5-4D4D-9C8A-EA6E1971DABA}"/>
            </c:ext>
          </c:extLst>
        </c:ser>
        <c:ser>
          <c:idx val="0"/>
          <c:order val="1"/>
          <c:tx>
            <c:strRef>
              <c:f>'Kommunlista (sorterbar) (2025)'!$S$27</c:f>
              <c:strCache>
                <c:ptCount val="1"/>
                <c:pt idx="0">
                  <c:v>VA2025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11"/>
              <c:layout>
                <c:manualLayout>
                  <c:x val="1.7946504632883106E-2"/>
                  <c:y val="-1.8227848101265823E-2"/>
                </c:manualLayout>
              </c:layout>
              <c:spPr>
                <a:solidFill>
                  <a:schemeClr val="bg1">
                    <a:alpha val="7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35-4D4D-9C8A-EA6E1971DA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'Kommunlista (sorterbar) (2025)'!$Q$28:$Q$50</c:f>
              <c:strCache>
                <c:ptCount val="23"/>
                <c:pt idx="0">
                  <c:v>Fagersta</c:v>
                </c:pt>
                <c:pt idx="1">
                  <c:v>Staffanstorp</c:v>
                </c:pt>
                <c:pt idx="2">
                  <c:v>Motala</c:v>
                </c:pt>
                <c:pt idx="3">
                  <c:v>Solna</c:v>
                </c:pt>
                <c:pt idx="4">
                  <c:v>Västerås</c:v>
                </c:pt>
                <c:pt idx="5">
                  <c:v>Sorsele</c:v>
                </c:pt>
                <c:pt idx="6">
                  <c:v>Sala</c:v>
                </c:pt>
                <c:pt idx="7">
                  <c:v>Örebro</c:v>
                </c:pt>
                <c:pt idx="8">
                  <c:v>Linköping</c:v>
                </c:pt>
                <c:pt idx="9">
                  <c:v>Huddinge</c:v>
                </c:pt>
                <c:pt idx="11">
                  <c:v>MEDEL</c:v>
                </c:pt>
                <c:pt idx="13">
                  <c:v>Älvdalen</c:v>
                </c:pt>
                <c:pt idx="14">
                  <c:v>Orsa</c:v>
                </c:pt>
                <c:pt idx="15">
                  <c:v>Åre</c:v>
                </c:pt>
                <c:pt idx="16">
                  <c:v>Munkedal</c:v>
                </c:pt>
                <c:pt idx="17">
                  <c:v>Tjörn</c:v>
                </c:pt>
                <c:pt idx="18">
                  <c:v>Österåker</c:v>
                </c:pt>
                <c:pt idx="19">
                  <c:v>Norrtälje</c:v>
                </c:pt>
                <c:pt idx="20">
                  <c:v>Nordanstig</c:v>
                </c:pt>
                <c:pt idx="21">
                  <c:v>Vaxholm</c:v>
                </c:pt>
                <c:pt idx="22">
                  <c:v>Trosa</c:v>
                </c:pt>
              </c:strCache>
            </c:strRef>
          </c:cat>
          <c:val>
            <c:numRef>
              <c:f>'Kommunlista (sorterbar) (2025)'!$S$28:$S$50</c:f>
              <c:numCache>
                <c:formatCode>0.0</c:formatCode>
                <c:ptCount val="23"/>
                <c:pt idx="0">
                  <c:v>46.655000000000001</c:v>
                </c:pt>
                <c:pt idx="1">
                  <c:v>53.485999999999997</c:v>
                </c:pt>
                <c:pt idx="2">
                  <c:v>54.192</c:v>
                </c:pt>
                <c:pt idx="3">
                  <c:v>54.622999999999998</c:v>
                </c:pt>
                <c:pt idx="4">
                  <c:v>57.026000000000003</c:v>
                </c:pt>
                <c:pt idx="5">
                  <c:v>57.369</c:v>
                </c:pt>
                <c:pt idx="6">
                  <c:v>59.454999999999998</c:v>
                </c:pt>
                <c:pt idx="7">
                  <c:v>59.82</c:v>
                </c:pt>
                <c:pt idx="8">
                  <c:v>60.64</c:v>
                </c:pt>
                <c:pt idx="9">
                  <c:v>61.753999999999998</c:v>
                </c:pt>
                <c:pt idx="11">
                  <c:v>108.28435168965508</c:v>
                </c:pt>
                <c:pt idx="13">
                  <c:v>164.15299999999999</c:v>
                </c:pt>
                <c:pt idx="14">
                  <c:v>165.01</c:v>
                </c:pt>
                <c:pt idx="15">
                  <c:v>165.24700000000001</c:v>
                </c:pt>
                <c:pt idx="16">
                  <c:v>167.94499999999999</c:v>
                </c:pt>
                <c:pt idx="17">
                  <c:v>179.50700000000001</c:v>
                </c:pt>
                <c:pt idx="18">
                  <c:v>179.82</c:v>
                </c:pt>
                <c:pt idx="19">
                  <c:v>186.52375000000001</c:v>
                </c:pt>
                <c:pt idx="20">
                  <c:v>191.22399999999999</c:v>
                </c:pt>
                <c:pt idx="21">
                  <c:v>207.25200000000001</c:v>
                </c:pt>
                <c:pt idx="22">
                  <c:v>210.749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35-4D4D-9C8A-EA6E1971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5361280"/>
        <c:axId val="115362816"/>
      </c:barChart>
      <c:catAx>
        <c:axId val="1153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15362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362816"/>
        <c:scaling>
          <c:orientation val="minMax"/>
          <c:max val="2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1600" b="0"/>
                  <a:t>Kr/kvm inkl moms</a:t>
                </a:r>
              </a:p>
            </c:rich>
          </c:tx>
          <c:layout>
            <c:manualLayout>
              <c:xMode val="edge"/>
              <c:yMode val="edge"/>
              <c:x val="4.126500356593025E-3"/>
              <c:y val="9.5387620851191072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15361280"/>
        <c:crosses val="autoZero"/>
        <c:crossBetween val="between"/>
        <c:majorUnit val="10"/>
        <c:minorUnit val="5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98778376755505"/>
          <c:y val="5.1647164357619853E-3"/>
          <c:w val="0.22167433387868529"/>
          <c:h val="6.512189773746635E-2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n-US" sz="1800" b="1"/>
              <a:t>Årskostnad för</a:t>
            </a:r>
            <a:r>
              <a:rPr lang="en-US" sz="1800" b="1" baseline="0"/>
              <a:t> VA i en typlägenhet - År 2025</a:t>
            </a:r>
            <a:endParaRPr lang="en-US" sz="18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31023784901758"/>
          <c:y val="0.10098403269211602"/>
          <c:w val="0.89038262668045498"/>
          <c:h val="0.738270268115219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'Kommunlista (sorterbar) (2025)'!$U$27</c:f>
              <c:strCache>
                <c:ptCount val="1"/>
                <c:pt idx="0">
                  <c:v>Kostnad kr/lgh o år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solidFill>
                <a:schemeClr val="bg1">
                  <a:alpha val="75000"/>
                </a:schemeClr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sv-S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'Kommunlista (sorterbar) (2025)'!$Q$28:$Q$50</c:f>
              <c:strCache>
                <c:ptCount val="23"/>
                <c:pt idx="0">
                  <c:v>Fagersta</c:v>
                </c:pt>
                <c:pt idx="1">
                  <c:v>Staffanstorp</c:v>
                </c:pt>
                <c:pt idx="2">
                  <c:v>Motala</c:v>
                </c:pt>
                <c:pt idx="3">
                  <c:v>Solna</c:v>
                </c:pt>
                <c:pt idx="4">
                  <c:v>Västerås</c:v>
                </c:pt>
                <c:pt idx="5">
                  <c:v>Sorsele</c:v>
                </c:pt>
                <c:pt idx="6">
                  <c:v>Sala</c:v>
                </c:pt>
                <c:pt idx="7">
                  <c:v>Örebro</c:v>
                </c:pt>
                <c:pt idx="8">
                  <c:v>Linköping</c:v>
                </c:pt>
                <c:pt idx="9">
                  <c:v>Huddinge</c:v>
                </c:pt>
                <c:pt idx="11">
                  <c:v>MEDEL</c:v>
                </c:pt>
                <c:pt idx="13">
                  <c:v>Älvdalen</c:v>
                </c:pt>
                <c:pt idx="14">
                  <c:v>Orsa</c:v>
                </c:pt>
                <c:pt idx="15">
                  <c:v>Åre</c:v>
                </c:pt>
                <c:pt idx="16">
                  <c:v>Munkedal</c:v>
                </c:pt>
                <c:pt idx="17">
                  <c:v>Tjörn</c:v>
                </c:pt>
                <c:pt idx="18">
                  <c:v>Österåker</c:v>
                </c:pt>
                <c:pt idx="19">
                  <c:v>Norrtälje</c:v>
                </c:pt>
                <c:pt idx="20">
                  <c:v>Nordanstig</c:v>
                </c:pt>
                <c:pt idx="21">
                  <c:v>Vaxholm</c:v>
                </c:pt>
                <c:pt idx="22">
                  <c:v>Trosa</c:v>
                </c:pt>
              </c:strCache>
            </c:strRef>
          </c:cat>
          <c:val>
            <c:numRef>
              <c:f>'Kommunlista (sorterbar) (2025)'!$U$28:$U$50</c:f>
              <c:numCache>
                <c:formatCode>#,##0</c:formatCode>
                <c:ptCount val="23"/>
                <c:pt idx="0">
                  <c:v>3110.3333333333335</c:v>
                </c:pt>
                <c:pt idx="1">
                  <c:v>3565.7333333333331</c:v>
                </c:pt>
                <c:pt idx="2">
                  <c:v>3612.8</c:v>
                </c:pt>
                <c:pt idx="3">
                  <c:v>3641.5333333333333</c:v>
                </c:pt>
                <c:pt idx="4">
                  <c:v>3801.7333333333331</c:v>
                </c:pt>
                <c:pt idx="5">
                  <c:v>3824.6</c:v>
                </c:pt>
                <c:pt idx="6">
                  <c:v>3963.6666666666665</c:v>
                </c:pt>
                <c:pt idx="7">
                  <c:v>3988</c:v>
                </c:pt>
                <c:pt idx="8">
                  <c:v>4042.6666666666665</c:v>
                </c:pt>
                <c:pt idx="9">
                  <c:v>4116.9333333333334</c:v>
                </c:pt>
                <c:pt idx="11">
                  <c:v>7218.9567793103388</c:v>
                </c:pt>
                <c:pt idx="13">
                  <c:v>10943.533333333333</c:v>
                </c:pt>
                <c:pt idx="14">
                  <c:v>11000.666666666666</c:v>
                </c:pt>
                <c:pt idx="15">
                  <c:v>11016.466666666667</c:v>
                </c:pt>
                <c:pt idx="16">
                  <c:v>11196.333333333334</c:v>
                </c:pt>
                <c:pt idx="17">
                  <c:v>11967.133333333333</c:v>
                </c:pt>
                <c:pt idx="18">
                  <c:v>11988</c:v>
                </c:pt>
                <c:pt idx="19">
                  <c:v>12434.916666666666</c:v>
                </c:pt>
                <c:pt idx="20">
                  <c:v>12748.266666666666</c:v>
                </c:pt>
                <c:pt idx="21">
                  <c:v>13816.8</c:v>
                </c:pt>
                <c:pt idx="22">
                  <c:v>14049.933333333332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5-4EDF-9EA5-C49AA9D4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5361280"/>
        <c:axId val="115362816"/>
      </c:barChart>
      <c:catAx>
        <c:axId val="1153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15362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36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2">
                  <a:lumMod val="75000"/>
                </a:schemeClr>
              </a:solidFill>
              <a:prstDash val="dash"/>
            </a:ln>
          </c:spPr>
        </c:minorGridlines>
        <c:title>
          <c:tx>
            <c:rich>
              <a:bodyPr rot="0" vert="horz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1400" b="0"/>
                  <a:t>Kr/lgh &amp; år inkl moms</a:t>
                </a:r>
              </a:p>
            </c:rich>
          </c:tx>
          <c:layout>
            <c:manualLayout>
              <c:xMode val="edge"/>
              <c:yMode val="edge"/>
              <c:x val="8.2680014257198974E-3"/>
              <c:y val="9.5387620851190864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15361280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10743588051914E-2"/>
          <c:y val="9.5954429054032481E-2"/>
          <c:w val="0.89516017677673387"/>
          <c:h val="0.72639615303561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'Kommunlista (sorterbar) (2025)'!$R$27</c:f>
              <c:strCache>
                <c:ptCount val="1"/>
                <c:pt idx="0">
                  <c:v>VA2024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AA-400C-8E5C-0381F7097695}"/>
              </c:ext>
            </c:extLst>
          </c:dPt>
          <c:dLbls>
            <c:dLbl>
              <c:idx val="11"/>
              <c:layout>
                <c:manualLayout>
                  <c:x val="-1.6591775052110586E-2"/>
                  <c:y val="-8.1103000811030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AA-400C-8E5C-0381F7097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'Kommunlista (sorterbar) (2025)'!$Q$28:$Q$50</c:f>
              <c:strCache>
                <c:ptCount val="23"/>
                <c:pt idx="0">
                  <c:v>Fagersta</c:v>
                </c:pt>
                <c:pt idx="1">
                  <c:v>Staffanstorp</c:v>
                </c:pt>
                <c:pt idx="2">
                  <c:v>Motala</c:v>
                </c:pt>
                <c:pt idx="3">
                  <c:v>Solna</c:v>
                </c:pt>
                <c:pt idx="4">
                  <c:v>Västerås</c:v>
                </c:pt>
                <c:pt idx="5">
                  <c:v>Sorsele</c:v>
                </c:pt>
                <c:pt idx="6">
                  <c:v>Sala</c:v>
                </c:pt>
                <c:pt idx="7">
                  <c:v>Örebro</c:v>
                </c:pt>
                <c:pt idx="8">
                  <c:v>Linköping</c:v>
                </c:pt>
                <c:pt idx="9">
                  <c:v>Huddinge</c:v>
                </c:pt>
                <c:pt idx="11">
                  <c:v>MEDEL</c:v>
                </c:pt>
                <c:pt idx="13">
                  <c:v>Älvdalen</c:v>
                </c:pt>
                <c:pt idx="14">
                  <c:v>Orsa</c:v>
                </c:pt>
                <c:pt idx="15">
                  <c:v>Åre</c:v>
                </c:pt>
                <c:pt idx="16">
                  <c:v>Munkedal</c:v>
                </c:pt>
                <c:pt idx="17">
                  <c:v>Tjörn</c:v>
                </c:pt>
                <c:pt idx="18">
                  <c:v>Österåker</c:v>
                </c:pt>
                <c:pt idx="19">
                  <c:v>Norrtälje</c:v>
                </c:pt>
                <c:pt idx="20">
                  <c:v>Nordanstig</c:v>
                </c:pt>
                <c:pt idx="21">
                  <c:v>Vaxholm</c:v>
                </c:pt>
                <c:pt idx="22">
                  <c:v>Trosa</c:v>
                </c:pt>
              </c:strCache>
            </c:strRef>
          </c:cat>
          <c:val>
            <c:numRef>
              <c:f>'Kommunlista (sorterbar) (2025)'!$R$28:$R$50</c:f>
              <c:numCache>
                <c:formatCode>0.0</c:formatCode>
                <c:ptCount val="23"/>
                <c:pt idx="0">
                  <c:v>42.8065</c:v>
                </c:pt>
                <c:pt idx="1">
                  <c:v>53.485999999999997</c:v>
                </c:pt>
                <c:pt idx="2">
                  <c:v>48.432000000000002</c:v>
                </c:pt>
                <c:pt idx="3">
                  <c:v>42.491500000000002</c:v>
                </c:pt>
                <c:pt idx="4">
                  <c:v>51.84</c:v>
                </c:pt>
                <c:pt idx="5">
                  <c:v>55.164999999999999</c:v>
                </c:pt>
                <c:pt idx="6">
                  <c:v>59.463000000000001</c:v>
                </c:pt>
                <c:pt idx="7">
                  <c:v>57.936</c:v>
                </c:pt>
                <c:pt idx="8">
                  <c:v>56.06</c:v>
                </c:pt>
                <c:pt idx="9">
                  <c:v>54.011000000000003</c:v>
                </c:pt>
                <c:pt idx="11">
                  <c:v>97.66562078996553</c:v>
                </c:pt>
                <c:pt idx="13">
                  <c:v>122.669</c:v>
                </c:pt>
                <c:pt idx="14">
                  <c:v>134.1</c:v>
                </c:pt>
                <c:pt idx="15">
                  <c:v>144.30600000000001</c:v>
                </c:pt>
                <c:pt idx="16">
                  <c:v>151.36000000000001</c:v>
                </c:pt>
                <c:pt idx="17">
                  <c:v>176.71299999999999</c:v>
                </c:pt>
                <c:pt idx="18">
                  <c:v>159.13399999999999</c:v>
                </c:pt>
                <c:pt idx="19">
                  <c:v>186.52375000000001</c:v>
                </c:pt>
                <c:pt idx="20">
                  <c:v>162.06200000000001</c:v>
                </c:pt>
                <c:pt idx="21">
                  <c:v>180.18</c:v>
                </c:pt>
                <c:pt idx="22">
                  <c:v>151.61099999999999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A-400C-8E5C-0381F7097695}"/>
            </c:ext>
          </c:extLst>
        </c:ser>
        <c:ser>
          <c:idx val="1"/>
          <c:order val="1"/>
          <c:tx>
            <c:strRef>
              <c:f>'Kommunlista (sorterbar) (2025)'!$S$27</c:f>
              <c:strCache>
                <c:ptCount val="1"/>
                <c:pt idx="0">
                  <c:v>VA2025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7AA-400C-8E5C-0381F7097695}"/>
              </c:ext>
            </c:extLst>
          </c:dPt>
          <c:dLbls>
            <c:dLbl>
              <c:idx val="11"/>
              <c:layout>
                <c:manualLayout>
                  <c:x val="1.6591775052110586E-2"/>
                  <c:y val="-1.82481751824818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AA-400C-8E5C-0381F7097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'Kommunlista (sorterbar) (2025)'!$Q$28:$Q$50</c:f>
              <c:strCache>
                <c:ptCount val="23"/>
                <c:pt idx="0">
                  <c:v>Fagersta</c:v>
                </c:pt>
                <c:pt idx="1">
                  <c:v>Staffanstorp</c:v>
                </c:pt>
                <c:pt idx="2">
                  <c:v>Motala</c:v>
                </c:pt>
                <c:pt idx="3">
                  <c:v>Solna</c:v>
                </c:pt>
                <c:pt idx="4">
                  <c:v>Västerås</c:v>
                </c:pt>
                <c:pt idx="5">
                  <c:v>Sorsele</c:v>
                </c:pt>
                <c:pt idx="6">
                  <c:v>Sala</c:v>
                </c:pt>
                <c:pt idx="7">
                  <c:v>Örebro</c:v>
                </c:pt>
                <c:pt idx="8">
                  <c:v>Linköping</c:v>
                </c:pt>
                <c:pt idx="9">
                  <c:v>Huddinge</c:v>
                </c:pt>
                <c:pt idx="11">
                  <c:v>MEDEL</c:v>
                </c:pt>
                <c:pt idx="13">
                  <c:v>Älvdalen</c:v>
                </c:pt>
                <c:pt idx="14">
                  <c:v>Orsa</c:v>
                </c:pt>
                <c:pt idx="15">
                  <c:v>Åre</c:v>
                </c:pt>
                <c:pt idx="16">
                  <c:v>Munkedal</c:v>
                </c:pt>
                <c:pt idx="17">
                  <c:v>Tjörn</c:v>
                </c:pt>
                <c:pt idx="18">
                  <c:v>Österåker</c:v>
                </c:pt>
                <c:pt idx="19">
                  <c:v>Norrtälje</c:v>
                </c:pt>
                <c:pt idx="20">
                  <c:v>Nordanstig</c:v>
                </c:pt>
                <c:pt idx="21">
                  <c:v>Vaxholm</c:v>
                </c:pt>
                <c:pt idx="22">
                  <c:v>Trosa</c:v>
                </c:pt>
              </c:strCache>
            </c:strRef>
          </c:cat>
          <c:val>
            <c:numRef>
              <c:f>'Kommunlista (sorterbar) (2025)'!$S$28:$S$50</c:f>
              <c:numCache>
                <c:formatCode>0.0</c:formatCode>
                <c:ptCount val="23"/>
                <c:pt idx="0">
                  <c:v>46.655000000000001</c:v>
                </c:pt>
                <c:pt idx="1">
                  <c:v>53.485999999999997</c:v>
                </c:pt>
                <c:pt idx="2">
                  <c:v>54.192</c:v>
                </c:pt>
                <c:pt idx="3">
                  <c:v>54.622999999999998</c:v>
                </c:pt>
                <c:pt idx="4">
                  <c:v>57.026000000000003</c:v>
                </c:pt>
                <c:pt idx="5">
                  <c:v>57.369</c:v>
                </c:pt>
                <c:pt idx="6">
                  <c:v>59.454999999999998</c:v>
                </c:pt>
                <c:pt idx="7">
                  <c:v>59.82</c:v>
                </c:pt>
                <c:pt idx="8">
                  <c:v>60.64</c:v>
                </c:pt>
                <c:pt idx="9">
                  <c:v>61.753999999999998</c:v>
                </c:pt>
                <c:pt idx="11">
                  <c:v>108.28435168965508</c:v>
                </c:pt>
                <c:pt idx="13">
                  <c:v>164.15299999999999</c:v>
                </c:pt>
                <c:pt idx="14">
                  <c:v>165.01</c:v>
                </c:pt>
                <c:pt idx="15">
                  <c:v>165.24700000000001</c:v>
                </c:pt>
                <c:pt idx="16">
                  <c:v>167.94499999999999</c:v>
                </c:pt>
                <c:pt idx="17">
                  <c:v>179.50700000000001</c:v>
                </c:pt>
                <c:pt idx="18">
                  <c:v>179.82</c:v>
                </c:pt>
                <c:pt idx="19">
                  <c:v>186.52375000000001</c:v>
                </c:pt>
                <c:pt idx="20">
                  <c:v>191.22399999999999</c:v>
                </c:pt>
                <c:pt idx="21">
                  <c:v>207.25200000000001</c:v>
                </c:pt>
                <c:pt idx="22">
                  <c:v>210.749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AA-400C-8E5C-0381F709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735647512"/>
        <c:axId val="735641608"/>
      </c:barChart>
      <c:catAx>
        <c:axId val="73564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735641608"/>
        <c:crosses val="autoZero"/>
        <c:auto val="1"/>
        <c:lblAlgn val="ctr"/>
        <c:lblOffset val="100"/>
        <c:noMultiLvlLbl val="0"/>
      </c:catAx>
      <c:valAx>
        <c:axId val="73564160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Kr/kvm inkl moms</a:t>
                </a:r>
              </a:p>
            </c:rich>
          </c:tx>
          <c:layout>
            <c:manualLayout>
              <c:xMode val="edge"/>
              <c:yMode val="edge"/>
              <c:x val="9.382735887900567E-3"/>
              <c:y val="2.16136304129866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735647512"/>
        <c:crosses val="autoZero"/>
        <c:crossBetween val="between"/>
        <c:majorUnit val="1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808154879212108"/>
          <c:y val="2.6258533376758562E-2"/>
          <c:w val="0.24526791470782472"/>
          <c:h val="4.8045864704868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13609</xdr:colOff>
      <xdr:row>7</xdr:row>
      <xdr:rowOff>27214</xdr:rowOff>
    </xdr:from>
    <xdr:to>
      <xdr:col>22</xdr:col>
      <xdr:colOff>35380</xdr:colOff>
      <xdr:row>24</xdr:row>
      <xdr:rowOff>160558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00360A-D676-4F70-BCF6-EFF89BDDA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23793448" y="5869215"/>
    <xdr:ext cx="9199563" cy="6270625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8D28C61-0607-42E8-9F27-B66B1B1513D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26171072" y="13135884"/>
    <xdr:ext cx="9199563" cy="6270625"/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35447BE-3AA1-48B1-81AE-E42E954BC5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>
    <xdr:from>
      <xdr:col>12</xdr:col>
      <xdr:colOff>63953</xdr:colOff>
      <xdr:row>54</xdr:row>
      <xdr:rowOff>35744</xdr:rowOff>
    </xdr:from>
    <xdr:to>
      <xdr:col>24</xdr:col>
      <xdr:colOff>586920</xdr:colOff>
      <xdr:row>87</xdr:row>
      <xdr:rowOff>12612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2F86975-9EC1-4480-BA1D-27E949597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7972-5A38-4918-8C1C-4A813EF6534A}">
  <dimension ref="A1:AD296"/>
  <sheetViews>
    <sheetView tabSelected="1" topLeftCell="A49" zoomScale="70" zoomScaleNormal="70" workbookViewId="0">
      <selection activeCell="A45" sqref="A45"/>
    </sheetView>
  </sheetViews>
  <sheetFormatPr defaultColWidth="9.109375" defaultRowHeight="14.4" x14ac:dyDescent="0.3"/>
  <cols>
    <col min="1" max="1" width="17.33203125" style="2" customWidth="1"/>
    <col min="2" max="2" width="17.44140625" style="2" customWidth="1"/>
    <col min="3" max="3" width="20.6640625" style="2" bestFit="1" customWidth="1"/>
    <col min="4" max="5" width="23.33203125" style="2" bestFit="1" customWidth="1"/>
    <col min="6" max="6" width="15.88671875" style="2" bestFit="1" customWidth="1"/>
    <col min="7" max="7" width="22.6640625" style="2" bestFit="1" customWidth="1"/>
    <col min="8" max="8" width="26.44140625" style="2" bestFit="1" customWidth="1"/>
    <col min="9" max="9" width="9.109375" style="2"/>
    <col min="10" max="10" width="13.88671875" style="2" customWidth="1"/>
    <col min="11" max="11" width="11.5546875" style="2" customWidth="1"/>
    <col min="12" max="12" width="9.109375" style="2"/>
    <col min="13" max="13" width="12" style="2" bestFit="1" customWidth="1"/>
    <col min="14" max="14" width="12" style="2" customWidth="1"/>
    <col min="15" max="16" width="9.109375" style="2"/>
    <col min="17" max="17" width="15.33203125" style="2" customWidth="1"/>
    <col min="18" max="18" width="10.33203125" style="2" customWidth="1"/>
    <col min="19" max="19" width="10" style="2" customWidth="1"/>
    <col min="20" max="20" width="11.109375" style="2" customWidth="1"/>
    <col min="21" max="21" width="13.6640625" style="2" customWidth="1"/>
    <col min="22" max="16384" width="9.109375" style="2"/>
  </cols>
  <sheetData>
    <row r="1" spans="1:14" ht="23.4" x14ac:dyDescent="0.45">
      <c r="A1" s="1" t="s">
        <v>0</v>
      </c>
    </row>
    <row r="2" spans="1:14" ht="23.4" x14ac:dyDescent="0.45">
      <c r="A2" s="1"/>
      <c r="C2" s="2" t="s">
        <v>1</v>
      </c>
      <c r="D2" s="3">
        <f>+R39</f>
        <v>97.66562078996553</v>
      </c>
      <c r="E2" s="3">
        <f t="shared" ref="E2:F2" si="0">+S39</f>
        <v>108.28435168965508</v>
      </c>
      <c r="F2" s="4">
        <f t="shared" si="0"/>
        <v>0.10872537146439307</v>
      </c>
      <c r="G2" s="5">
        <f>+U39</f>
        <v>7218.9567793103388</v>
      </c>
      <c r="H2" s="5">
        <f>+V39</f>
        <v>707.91539331263721</v>
      </c>
    </row>
    <row r="3" spans="1:14" ht="23.4" x14ac:dyDescent="0.45">
      <c r="A3" s="1"/>
      <c r="C3" s="2" t="s">
        <v>2</v>
      </c>
      <c r="D3" s="3">
        <f>SUBTOTAL(1,D$5:D$294)</f>
        <v>97.66562078996553</v>
      </c>
      <c r="E3" s="3">
        <f>SUBTOTAL(1,E$5:E$294)</f>
        <v>108.28435168965508</v>
      </c>
      <c r="F3" s="4">
        <f>+E3/D3-1</f>
        <v>0.10872537146439298</v>
      </c>
      <c r="G3" s="5">
        <f>SUBTOTAL(1,G$5:G$294)</f>
        <v>7218.9567793103488</v>
      </c>
      <c r="H3" s="5">
        <f>SUBTOTAL(1,H$5:H$294)</f>
        <v>707.9153933126438</v>
      </c>
    </row>
    <row r="4" spans="1:14" ht="39.75" customHeight="1" x14ac:dyDescent="0.3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J4" s="2" t="s">
        <v>11</v>
      </c>
      <c r="K4" s="8" t="s">
        <v>8</v>
      </c>
      <c r="N4" s="8"/>
    </row>
    <row r="5" spans="1:14" x14ac:dyDescent="0.3">
      <c r="A5" s="2">
        <f t="shared" ref="A5:A68" si="1">RANK(E5,$E$5:$E$294,1)</f>
        <v>1</v>
      </c>
      <c r="B5" s="2" t="s">
        <v>12</v>
      </c>
      <c r="C5" s="2" t="s">
        <v>13</v>
      </c>
      <c r="D5" s="9">
        <v>42.8065</v>
      </c>
      <c r="E5" s="9">
        <v>46.655000000000001</v>
      </c>
      <c r="F5" s="10">
        <f t="shared" ref="F5:F68" si="2">+E5/D5-1</f>
        <v>8.9904570567554076E-2</v>
      </c>
      <c r="G5" s="5">
        <f t="shared" ref="G5:G68" si="3">+E5*66.6666666666667</f>
        <v>3110.3333333333348</v>
      </c>
      <c r="H5" s="5">
        <f t="shared" ref="H5:H68" si="4">(E5-D5)*1000/15</f>
        <v>256.56666666666678</v>
      </c>
      <c r="I5" s="2">
        <f>+A5</f>
        <v>1</v>
      </c>
      <c r="J5" s="11" t="s">
        <v>14</v>
      </c>
      <c r="K5" s="12">
        <f t="shared" ref="K5:K46" si="5">VLOOKUP(J5,$B$5:$F$294,5,FALSE)</f>
        <v>0.56257853403141356</v>
      </c>
      <c r="N5" s="10"/>
    </row>
    <row r="6" spans="1:14" x14ac:dyDescent="0.3">
      <c r="A6" s="2">
        <f t="shared" si="1"/>
        <v>2</v>
      </c>
      <c r="B6" s="2" t="s">
        <v>15</v>
      </c>
      <c r="C6" s="2" t="s">
        <v>16</v>
      </c>
      <c r="D6" s="9">
        <v>53.485999999999997</v>
      </c>
      <c r="E6" s="9">
        <v>53.485999999999997</v>
      </c>
      <c r="F6" s="10">
        <f t="shared" si="2"/>
        <v>0</v>
      </c>
      <c r="G6" s="5">
        <f t="shared" si="3"/>
        <v>3565.7333333333349</v>
      </c>
      <c r="H6" s="5">
        <f t="shared" si="4"/>
        <v>0</v>
      </c>
      <c r="I6" s="2">
        <f t="shared" ref="I6:I69" si="6">+A6</f>
        <v>2</v>
      </c>
      <c r="J6" s="11" t="s">
        <v>17</v>
      </c>
      <c r="K6" s="12">
        <f t="shared" si="5"/>
        <v>0.50907761242541727</v>
      </c>
      <c r="N6" s="10"/>
    </row>
    <row r="7" spans="1:14" x14ac:dyDescent="0.3">
      <c r="A7" s="2">
        <f t="shared" si="1"/>
        <v>3</v>
      </c>
      <c r="B7" s="2" t="s">
        <v>18</v>
      </c>
      <c r="C7" s="2" t="s">
        <v>19</v>
      </c>
      <c r="D7" s="9">
        <v>48.432000000000002</v>
      </c>
      <c r="E7" s="9">
        <v>54.192</v>
      </c>
      <c r="F7" s="10">
        <f t="shared" si="2"/>
        <v>0.11892963330029738</v>
      </c>
      <c r="G7" s="5">
        <f t="shared" si="3"/>
        <v>3612.800000000002</v>
      </c>
      <c r="H7" s="5">
        <f t="shared" si="4"/>
        <v>383.99999999999989</v>
      </c>
      <c r="I7" s="2">
        <f t="shared" si="6"/>
        <v>3</v>
      </c>
      <c r="J7" s="11" t="s">
        <v>20</v>
      </c>
      <c r="K7" s="12">
        <f t="shared" si="5"/>
        <v>0.39006404548482632</v>
      </c>
      <c r="N7" s="10"/>
    </row>
    <row r="8" spans="1:14" x14ac:dyDescent="0.3">
      <c r="A8" s="2">
        <f t="shared" si="1"/>
        <v>4</v>
      </c>
      <c r="B8" s="2" t="s">
        <v>21</v>
      </c>
      <c r="C8" s="2" t="s">
        <v>22</v>
      </c>
      <c r="D8" s="9">
        <v>42.491500000000002</v>
      </c>
      <c r="E8" s="9">
        <v>54.622999999999998</v>
      </c>
      <c r="F8" s="10">
        <f t="shared" si="2"/>
        <v>0.28550415965546039</v>
      </c>
      <c r="G8" s="5">
        <f t="shared" si="3"/>
        <v>3641.5333333333351</v>
      </c>
      <c r="H8" s="5">
        <f t="shared" si="4"/>
        <v>808.76666666666642</v>
      </c>
      <c r="I8" s="2">
        <f t="shared" si="6"/>
        <v>4</v>
      </c>
      <c r="J8" s="11" t="s">
        <v>23</v>
      </c>
      <c r="K8" s="12">
        <f t="shared" si="5"/>
        <v>0.38015889266554725</v>
      </c>
      <c r="N8" s="10"/>
    </row>
    <row r="9" spans="1:14" x14ac:dyDescent="0.3">
      <c r="A9" s="2">
        <f t="shared" si="1"/>
        <v>5</v>
      </c>
      <c r="B9" s="2" t="s">
        <v>24</v>
      </c>
      <c r="C9" s="2" t="s">
        <v>13</v>
      </c>
      <c r="D9" s="9">
        <v>51.84</v>
      </c>
      <c r="E9" s="9">
        <v>57.026000000000003</v>
      </c>
      <c r="F9" s="10">
        <f t="shared" si="2"/>
        <v>0.10003858024691348</v>
      </c>
      <c r="G9" s="5">
        <f t="shared" si="3"/>
        <v>3801.7333333333354</v>
      </c>
      <c r="H9" s="5">
        <f t="shared" si="4"/>
        <v>345.73333333333335</v>
      </c>
      <c r="I9" s="2">
        <f t="shared" si="6"/>
        <v>5</v>
      </c>
      <c r="J9" s="11" t="s">
        <v>25</v>
      </c>
      <c r="K9" s="12">
        <f t="shared" si="5"/>
        <v>0.36135625338386568</v>
      </c>
    </row>
    <row r="10" spans="1:14" x14ac:dyDescent="0.3">
      <c r="A10" s="2">
        <f t="shared" si="1"/>
        <v>6</v>
      </c>
      <c r="B10" s="2" t="s">
        <v>26</v>
      </c>
      <c r="C10" s="2" t="s">
        <v>27</v>
      </c>
      <c r="D10" s="9">
        <v>55.164999999999999</v>
      </c>
      <c r="E10" s="9">
        <v>57.369</v>
      </c>
      <c r="F10" s="10">
        <f t="shared" si="2"/>
        <v>3.9952868666727204E-2</v>
      </c>
      <c r="G10" s="5">
        <f t="shared" si="3"/>
        <v>3824.6000000000017</v>
      </c>
      <c r="H10" s="5">
        <f t="shared" si="4"/>
        <v>146.93333333333337</v>
      </c>
      <c r="I10" s="2">
        <f t="shared" si="6"/>
        <v>6</v>
      </c>
      <c r="J10" s="11" t="s">
        <v>28</v>
      </c>
      <c r="K10" s="12">
        <f t="shared" si="5"/>
        <v>0.34995462835682778</v>
      </c>
    </row>
    <row r="11" spans="1:14" x14ac:dyDescent="0.3">
      <c r="A11" s="2">
        <f t="shared" si="1"/>
        <v>7</v>
      </c>
      <c r="B11" s="2" t="s">
        <v>29</v>
      </c>
      <c r="C11" s="2" t="s">
        <v>13</v>
      </c>
      <c r="D11" s="9">
        <v>59.463000000000001</v>
      </c>
      <c r="E11" s="9">
        <v>59.454999999999998</v>
      </c>
      <c r="F11" s="10">
        <f t="shared" si="2"/>
        <v>-1.3453744345226504E-4</v>
      </c>
      <c r="G11" s="5">
        <f t="shared" si="3"/>
        <v>3963.6666666666683</v>
      </c>
      <c r="H11" s="5">
        <f t="shared" si="4"/>
        <v>-0.53333333333351141</v>
      </c>
      <c r="I11" s="2">
        <f t="shared" si="6"/>
        <v>7</v>
      </c>
      <c r="J11" s="11" t="s">
        <v>30</v>
      </c>
      <c r="K11" s="12">
        <f t="shared" si="5"/>
        <v>0.34982770503101301</v>
      </c>
    </row>
    <row r="12" spans="1:14" x14ac:dyDescent="0.3">
      <c r="A12" s="2">
        <f t="shared" si="1"/>
        <v>8</v>
      </c>
      <c r="B12" s="2" t="s">
        <v>31</v>
      </c>
      <c r="C12" s="2" t="s">
        <v>32</v>
      </c>
      <c r="D12" s="9">
        <v>57.936</v>
      </c>
      <c r="E12" s="9">
        <v>59.82</v>
      </c>
      <c r="F12" s="10">
        <f t="shared" si="2"/>
        <v>3.251864125932058E-2</v>
      </c>
      <c r="G12" s="5">
        <f t="shared" si="3"/>
        <v>3988.0000000000018</v>
      </c>
      <c r="H12" s="5">
        <f t="shared" si="4"/>
        <v>125.60000000000004</v>
      </c>
      <c r="I12" s="2">
        <f t="shared" si="6"/>
        <v>8</v>
      </c>
      <c r="J12" s="11" t="s">
        <v>33</v>
      </c>
      <c r="K12" s="12">
        <f t="shared" si="5"/>
        <v>0.3458871374198369</v>
      </c>
    </row>
    <row r="13" spans="1:14" x14ac:dyDescent="0.3">
      <c r="A13" s="2">
        <f t="shared" si="1"/>
        <v>9</v>
      </c>
      <c r="B13" s="2" t="s">
        <v>34</v>
      </c>
      <c r="C13" s="2" t="s">
        <v>19</v>
      </c>
      <c r="D13" s="9">
        <v>56.06</v>
      </c>
      <c r="E13" s="9">
        <v>60.64</v>
      </c>
      <c r="F13" s="10">
        <f t="shared" si="2"/>
        <v>8.1698180520870523E-2</v>
      </c>
      <c r="G13" s="5">
        <f t="shared" si="3"/>
        <v>4042.6666666666688</v>
      </c>
      <c r="H13" s="5">
        <f t="shared" si="4"/>
        <v>305.3333333333332</v>
      </c>
      <c r="I13" s="2">
        <f t="shared" si="6"/>
        <v>9</v>
      </c>
      <c r="J13" s="11" t="s">
        <v>35</v>
      </c>
      <c r="K13" s="12">
        <f t="shared" si="5"/>
        <v>0.33817834986834483</v>
      </c>
    </row>
    <row r="14" spans="1:14" x14ac:dyDescent="0.3">
      <c r="A14" s="2">
        <f t="shared" si="1"/>
        <v>10</v>
      </c>
      <c r="B14" s="2" t="s">
        <v>36</v>
      </c>
      <c r="C14" s="2" t="s">
        <v>22</v>
      </c>
      <c r="D14" s="9">
        <v>54.011000000000003</v>
      </c>
      <c r="E14" s="9">
        <v>61.753999999999998</v>
      </c>
      <c r="F14" s="10">
        <f t="shared" si="2"/>
        <v>0.14335968598989091</v>
      </c>
      <c r="G14" s="5">
        <f t="shared" si="3"/>
        <v>4116.9333333333352</v>
      </c>
      <c r="H14" s="5">
        <f t="shared" si="4"/>
        <v>516.19999999999959</v>
      </c>
      <c r="I14" s="2">
        <f t="shared" si="6"/>
        <v>10</v>
      </c>
      <c r="J14" s="11" t="s">
        <v>37</v>
      </c>
      <c r="K14" s="12">
        <f t="shared" si="5"/>
        <v>0.32081686429512524</v>
      </c>
    </row>
    <row r="15" spans="1:14" x14ac:dyDescent="0.3">
      <c r="A15" s="2">
        <f t="shared" si="1"/>
        <v>10</v>
      </c>
      <c r="B15" s="2" t="s">
        <v>38</v>
      </c>
      <c r="C15" s="2" t="s">
        <v>22</v>
      </c>
      <c r="D15" s="9">
        <v>54.011000000000003</v>
      </c>
      <c r="E15" s="9">
        <v>61.753999999999998</v>
      </c>
      <c r="F15" s="10">
        <f t="shared" si="2"/>
        <v>0.14335968598989091</v>
      </c>
      <c r="G15" s="5">
        <f t="shared" si="3"/>
        <v>4116.9333333333352</v>
      </c>
      <c r="H15" s="5">
        <f t="shared" si="4"/>
        <v>516.19999999999959</v>
      </c>
      <c r="I15" s="2">
        <f t="shared" si="6"/>
        <v>10</v>
      </c>
      <c r="J15" s="11" t="s">
        <v>39</v>
      </c>
      <c r="K15" s="12">
        <f t="shared" si="5"/>
        <v>0.30493313084798901</v>
      </c>
    </row>
    <row r="16" spans="1:14" x14ac:dyDescent="0.3">
      <c r="A16" s="2">
        <f t="shared" si="1"/>
        <v>12</v>
      </c>
      <c r="B16" s="2" t="s">
        <v>40</v>
      </c>
      <c r="C16" s="2" t="s">
        <v>41</v>
      </c>
      <c r="D16" s="9">
        <v>58.9</v>
      </c>
      <c r="E16" s="9">
        <v>61.844999999999999</v>
      </c>
      <c r="F16" s="10">
        <f t="shared" si="2"/>
        <v>5.0000000000000044E-2</v>
      </c>
      <c r="G16" s="5">
        <f t="shared" si="3"/>
        <v>4123.0000000000018</v>
      </c>
      <c r="H16" s="5">
        <f t="shared" si="4"/>
        <v>196.33333333333337</v>
      </c>
      <c r="I16" s="2">
        <f t="shared" si="6"/>
        <v>12</v>
      </c>
      <c r="J16" s="11" t="s">
        <v>42</v>
      </c>
      <c r="K16" s="12">
        <f t="shared" si="5"/>
        <v>0.29839787341044599</v>
      </c>
      <c r="N16" s="5"/>
    </row>
    <row r="17" spans="1:21" x14ac:dyDescent="0.3">
      <c r="A17" s="2">
        <f t="shared" si="1"/>
        <v>13</v>
      </c>
      <c r="B17" s="2" t="s">
        <v>43</v>
      </c>
      <c r="C17" s="2" t="s">
        <v>16</v>
      </c>
      <c r="D17" s="9">
        <v>56.07</v>
      </c>
      <c r="E17" s="9">
        <v>63.018000000000001</v>
      </c>
      <c r="F17" s="10">
        <f t="shared" si="2"/>
        <v>0.12391653290529692</v>
      </c>
      <c r="G17" s="5">
        <f t="shared" si="3"/>
        <v>4201.2000000000025</v>
      </c>
      <c r="H17" s="5">
        <f t="shared" si="4"/>
        <v>463.2</v>
      </c>
      <c r="I17" s="2">
        <f t="shared" si="6"/>
        <v>13</v>
      </c>
      <c r="J17" s="11" t="s">
        <v>44</v>
      </c>
      <c r="K17" s="12">
        <f t="shared" si="5"/>
        <v>0.29809940749336272</v>
      </c>
      <c r="N17" s="13"/>
    </row>
    <row r="18" spans="1:21" x14ac:dyDescent="0.3">
      <c r="A18" s="2">
        <f t="shared" si="1"/>
        <v>14</v>
      </c>
      <c r="B18" s="2" t="s">
        <v>45</v>
      </c>
      <c r="C18" s="2" t="s">
        <v>46</v>
      </c>
      <c r="D18" s="9">
        <v>65.924999999999997</v>
      </c>
      <c r="E18" s="9">
        <v>65.650000000000006</v>
      </c>
      <c r="F18" s="10">
        <f t="shared" si="2"/>
        <v>-4.1714069017821931E-3</v>
      </c>
      <c r="G18" s="5">
        <f t="shared" si="3"/>
        <v>4376.6666666666688</v>
      </c>
      <c r="H18" s="5">
        <f t="shared" si="4"/>
        <v>-18.333333333332764</v>
      </c>
      <c r="I18" s="2">
        <f t="shared" si="6"/>
        <v>14</v>
      </c>
      <c r="J18" s="11" t="s">
        <v>47</v>
      </c>
      <c r="K18" s="12">
        <f t="shared" si="5"/>
        <v>0.29573837877047704</v>
      </c>
      <c r="N18" s="9"/>
    </row>
    <row r="19" spans="1:21" x14ac:dyDescent="0.3">
      <c r="A19" s="2">
        <f t="shared" si="1"/>
        <v>15</v>
      </c>
      <c r="B19" s="2" t="s">
        <v>48</v>
      </c>
      <c r="C19" s="2" t="s">
        <v>22</v>
      </c>
      <c r="D19" s="9">
        <v>53.338000000000001</v>
      </c>
      <c r="E19" s="9">
        <v>66.672499999999999</v>
      </c>
      <c r="F19" s="10">
        <f t="shared" si="2"/>
        <v>0.25</v>
      </c>
      <c r="G19" s="5">
        <f t="shared" si="3"/>
        <v>4444.8333333333358</v>
      </c>
      <c r="H19" s="5">
        <f t="shared" si="4"/>
        <v>888.96666666666658</v>
      </c>
      <c r="I19" s="2">
        <f t="shared" si="6"/>
        <v>15</v>
      </c>
      <c r="J19" s="11" t="s">
        <v>49</v>
      </c>
      <c r="K19" s="12">
        <f t="shared" si="5"/>
        <v>0.29337637697165353</v>
      </c>
      <c r="N19" s="9"/>
    </row>
    <row r="20" spans="1:21" x14ac:dyDescent="0.3">
      <c r="A20" s="2">
        <f t="shared" si="1"/>
        <v>16</v>
      </c>
      <c r="B20" s="2" t="s">
        <v>50</v>
      </c>
      <c r="C20" s="2" t="s">
        <v>51</v>
      </c>
      <c r="D20" s="9">
        <v>67.033000000000001</v>
      </c>
      <c r="E20" s="9">
        <v>67.021000000000001</v>
      </c>
      <c r="F20" s="10">
        <f t="shared" si="2"/>
        <v>-1.7901630540184676E-4</v>
      </c>
      <c r="G20" s="5">
        <f t="shared" si="3"/>
        <v>4468.0666666666693</v>
      </c>
      <c r="H20" s="5">
        <f t="shared" si="4"/>
        <v>-0.80000000000003035</v>
      </c>
      <c r="I20" s="2">
        <f t="shared" si="6"/>
        <v>16</v>
      </c>
      <c r="J20" s="11" t="s">
        <v>52</v>
      </c>
      <c r="K20" s="12">
        <f t="shared" si="5"/>
        <v>0.28997059853735685</v>
      </c>
      <c r="N20" s="9"/>
    </row>
    <row r="21" spans="1:21" x14ac:dyDescent="0.3">
      <c r="A21" s="2">
        <f t="shared" si="1"/>
        <v>17</v>
      </c>
      <c r="B21" s="2" t="s">
        <v>23</v>
      </c>
      <c r="C21" s="2" t="s">
        <v>22</v>
      </c>
      <c r="D21" s="9">
        <v>48.838000000000001</v>
      </c>
      <c r="E21" s="9">
        <v>67.404200000000003</v>
      </c>
      <c r="F21" s="10">
        <f t="shared" si="2"/>
        <v>0.38015889266554725</v>
      </c>
      <c r="G21" s="5">
        <f t="shared" si="3"/>
        <v>4493.6133333333355</v>
      </c>
      <c r="H21" s="5">
        <f t="shared" si="4"/>
        <v>1237.7466666666667</v>
      </c>
      <c r="I21" s="2">
        <f t="shared" si="6"/>
        <v>17</v>
      </c>
      <c r="J21" s="11" t="s">
        <v>21</v>
      </c>
      <c r="K21" s="12">
        <f t="shared" si="5"/>
        <v>0.28550415965546039</v>
      </c>
      <c r="N21" s="9"/>
    </row>
    <row r="22" spans="1:21" x14ac:dyDescent="0.3">
      <c r="A22" s="2">
        <f t="shared" si="1"/>
        <v>18</v>
      </c>
      <c r="B22" s="2" t="s">
        <v>53</v>
      </c>
      <c r="C22" s="2" t="s">
        <v>54</v>
      </c>
      <c r="D22" s="9">
        <v>62.514000000000003</v>
      </c>
      <c r="E22" s="9">
        <v>68.135000000000005</v>
      </c>
      <c r="F22" s="10">
        <f t="shared" si="2"/>
        <v>8.9915858847618102E-2</v>
      </c>
      <c r="G22" s="5">
        <f t="shared" si="3"/>
        <v>4542.3333333333358</v>
      </c>
      <c r="H22" s="5">
        <f t="shared" si="4"/>
        <v>374.73333333333346</v>
      </c>
      <c r="I22" s="2">
        <f t="shared" si="6"/>
        <v>18</v>
      </c>
      <c r="J22" s="11" t="s">
        <v>55</v>
      </c>
      <c r="K22" s="12">
        <f t="shared" si="5"/>
        <v>0.28243357431227123</v>
      </c>
      <c r="N22" s="9"/>
    </row>
    <row r="23" spans="1:21" x14ac:dyDescent="0.3">
      <c r="A23" s="2">
        <f t="shared" si="1"/>
        <v>19</v>
      </c>
      <c r="B23" s="2" t="s">
        <v>56</v>
      </c>
      <c r="C23" s="2" t="s">
        <v>46</v>
      </c>
      <c r="D23" s="9">
        <v>64.207999999999998</v>
      </c>
      <c r="E23" s="9">
        <v>68.7</v>
      </c>
      <c r="F23" s="10">
        <f t="shared" si="2"/>
        <v>6.9960129578868768E-2</v>
      </c>
      <c r="G23" s="5">
        <f t="shared" si="3"/>
        <v>4580.0000000000027</v>
      </c>
      <c r="H23" s="5">
        <f t="shared" si="4"/>
        <v>299.46666666666698</v>
      </c>
      <c r="I23" s="2">
        <f t="shared" si="6"/>
        <v>19</v>
      </c>
      <c r="J23" s="11" t="s">
        <v>57</v>
      </c>
      <c r="K23" s="12">
        <f t="shared" si="5"/>
        <v>0.26483818568036988</v>
      </c>
      <c r="N23" s="9"/>
    </row>
    <row r="24" spans="1:21" x14ac:dyDescent="0.3">
      <c r="A24" s="2">
        <f t="shared" si="1"/>
        <v>20</v>
      </c>
      <c r="B24" s="2" t="s">
        <v>58</v>
      </c>
      <c r="C24" s="2" t="s">
        <v>46</v>
      </c>
      <c r="D24" s="9">
        <v>68.92</v>
      </c>
      <c r="E24" s="9">
        <v>68.92</v>
      </c>
      <c r="F24" s="10">
        <f t="shared" si="2"/>
        <v>0</v>
      </c>
      <c r="G24" s="5">
        <f t="shared" si="3"/>
        <v>4594.6666666666688</v>
      </c>
      <c r="H24" s="5">
        <f t="shared" si="4"/>
        <v>0</v>
      </c>
      <c r="I24" s="2">
        <f t="shared" si="6"/>
        <v>20</v>
      </c>
      <c r="J24" s="11" t="s">
        <v>59</v>
      </c>
      <c r="K24" s="12">
        <f t="shared" si="5"/>
        <v>0.25439062546120028</v>
      </c>
      <c r="N24" s="9"/>
    </row>
    <row r="25" spans="1:21" x14ac:dyDescent="0.3">
      <c r="A25" s="2">
        <f t="shared" si="1"/>
        <v>21</v>
      </c>
      <c r="B25" s="2" t="s">
        <v>60</v>
      </c>
      <c r="C25" s="2" t="s">
        <v>41</v>
      </c>
      <c r="D25" s="9">
        <v>59.09</v>
      </c>
      <c r="E25" s="9">
        <v>69.099000000000004</v>
      </c>
      <c r="F25" s="10">
        <f t="shared" si="2"/>
        <v>0.16938568285665934</v>
      </c>
      <c r="G25" s="5">
        <f t="shared" si="3"/>
        <v>4606.6000000000022</v>
      </c>
      <c r="H25" s="5">
        <f t="shared" si="4"/>
        <v>667.26666666666665</v>
      </c>
      <c r="I25" s="2">
        <f t="shared" si="6"/>
        <v>21</v>
      </c>
      <c r="J25" s="11" t="s">
        <v>61</v>
      </c>
      <c r="K25" s="12">
        <f t="shared" si="5"/>
        <v>0.25017229496898707</v>
      </c>
      <c r="N25" s="9"/>
    </row>
    <row r="26" spans="1:21" x14ac:dyDescent="0.3">
      <c r="A26" s="2">
        <f t="shared" si="1"/>
        <v>22</v>
      </c>
      <c r="B26" s="2" t="s">
        <v>62</v>
      </c>
      <c r="C26" s="2" t="s">
        <v>41</v>
      </c>
      <c r="D26" s="9">
        <v>63.448999999999998</v>
      </c>
      <c r="E26" s="9">
        <v>70.19</v>
      </c>
      <c r="F26" s="10">
        <f t="shared" si="2"/>
        <v>0.10624280918533002</v>
      </c>
      <c r="G26" s="5">
        <f t="shared" si="3"/>
        <v>4679.3333333333358</v>
      </c>
      <c r="H26" s="5">
        <f t="shared" si="4"/>
        <v>449.4</v>
      </c>
      <c r="I26" s="2">
        <f t="shared" si="6"/>
        <v>22</v>
      </c>
      <c r="J26" s="11" t="s">
        <v>63</v>
      </c>
      <c r="K26" s="12">
        <f t="shared" si="5"/>
        <v>0.25013814491119257</v>
      </c>
      <c r="N26" s="9"/>
    </row>
    <row r="27" spans="1:21" ht="28.8" x14ac:dyDescent="0.3">
      <c r="A27" s="2">
        <f t="shared" si="1"/>
        <v>23</v>
      </c>
      <c r="B27" s="2" t="s">
        <v>64</v>
      </c>
      <c r="C27" s="2" t="s">
        <v>22</v>
      </c>
      <c r="D27" s="9">
        <v>61.15</v>
      </c>
      <c r="E27" s="9">
        <v>70.366</v>
      </c>
      <c r="F27" s="10">
        <f t="shared" si="2"/>
        <v>0.15071136549468522</v>
      </c>
      <c r="G27" s="5">
        <f t="shared" si="3"/>
        <v>4691.0666666666693</v>
      </c>
      <c r="H27" s="5">
        <f t="shared" si="4"/>
        <v>614.40000000000009</v>
      </c>
      <c r="I27" s="2">
        <f t="shared" si="6"/>
        <v>23</v>
      </c>
      <c r="J27" s="11" t="s">
        <v>48</v>
      </c>
      <c r="K27" s="12">
        <f t="shared" si="5"/>
        <v>0.25</v>
      </c>
      <c r="N27" s="9"/>
      <c r="P27" s="14" t="s">
        <v>65</v>
      </c>
      <c r="Q27" s="14" t="s">
        <v>66</v>
      </c>
      <c r="R27" s="14" t="s">
        <v>67</v>
      </c>
      <c r="S27" s="14" t="s">
        <v>68</v>
      </c>
      <c r="T27" s="15" t="s">
        <v>69</v>
      </c>
      <c r="U27" s="15" t="s">
        <v>70</v>
      </c>
    </row>
    <row r="28" spans="1:21" x14ac:dyDescent="0.3">
      <c r="A28" s="2">
        <f t="shared" si="1"/>
        <v>24</v>
      </c>
      <c r="B28" s="2" t="s">
        <v>71</v>
      </c>
      <c r="C28" s="2" t="s">
        <v>27</v>
      </c>
      <c r="D28" s="9">
        <v>63.497899089999997</v>
      </c>
      <c r="E28" s="9">
        <v>70.479690000000005</v>
      </c>
      <c r="F28" s="10">
        <f t="shared" si="2"/>
        <v>0.10995310096959643</v>
      </c>
      <c r="G28" s="5">
        <f t="shared" si="3"/>
        <v>4698.6460000000025</v>
      </c>
      <c r="H28" s="5">
        <f t="shared" si="4"/>
        <v>465.45272733333388</v>
      </c>
      <c r="I28" s="2">
        <f t="shared" si="6"/>
        <v>24</v>
      </c>
      <c r="J28" s="11" t="s">
        <v>72</v>
      </c>
      <c r="K28" s="12">
        <f t="shared" si="5"/>
        <v>0.2499411451299145</v>
      </c>
      <c r="N28" s="9"/>
      <c r="P28" s="16">
        <v>1</v>
      </c>
      <c r="Q28" s="16" t="str">
        <f>VLOOKUP($P28,$A$5:$G$294,2,FALSE)</f>
        <v>Fagersta</v>
      </c>
      <c r="R28" s="17">
        <f>VLOOKUP($P28,$A$5:$G$294,4,FALSE)</f>
        <v>42.8065</v>
      </c>
      <c r="S28" s="17">
        <f>VLOOKUP($P28,$A$5:$G$294,5,FALSE)</f>
        <v>46.655000000000001</v>
      </c>
      <c r="T28" s="18">
        <f>+S28/R28-1</f>
        <v>8.9904570567554076E-2</v>
      </c>
      <c r="U28" s="5">
        <f>+S28*1000/15</f>
        <v>3110.3333333333335</v>
      </c>
    </row>
    <row r="29" spans="1:21" x14ac:dyDescent="0.3">
      <c r="A29" s="2">
        <f t="shared" si="1"/>
        <v>25</v>
      </c>
      <c r="B29" s="2" t="s">
        <v>73</v>
      </c>
      <c r="C29" s="2" t="s">
        <v>46</v>
      </c>
      <c r="D29" s="9">
        <v>67.037000000000006</v>
      </c>
      <c r="E29" s="9">
        <v>70.863749999999996</v>
      </c>
      <c r="F29" s="10">
        <f t="shared" si="2"/>
        <v>5.7084147560302334E-2</v>
      </c>
      <c r="G29" s="5">
        <f t="shared" si="3"/>
        <v>4724.2500000000018</v>
      </c>
      <c r="H29" s="5">
        <f t="shared" si="4"/>
        <v>255.11666666666599</v>
      </c>
      <c r="I29" s="2">
        <f t="shared" si="6"/>
        <v>25</v>
      </c>
      <c r="J29" s="11" t="s">
        <v>74</v>
      </c>
      <c r="K29" s="12">
        <f t="shared" si="5"/>
        <v>0.24919852034525292</v>
      </c>
      <c r="N29" s="9"/>
      <c r="P29" s="16">
        <v>2</v>
      </c>
      <c r="Q29" s="16" t="str">
        <f t="shared" ref="Q29:Q37" si="7">VLOOKUP($P29,$A$5:$G$294,2,FALSE)</f>
        <v>Staffanstorp</v>
      </c>
      <c r="R29" s="17">
        <f t="shared" ref="R29:R37" si="8">VLOOKUP($P29,$A$5:$G$294,4,FALSE)</f>
        <v>53.485999999999997</v>
      </c>
      <c r="S29" s="17">
        <f t="shared" ref="S29:S37" si="9">VLOOKUP($P29,$A$5:$G$294,5,FALSE)</f>
        <v>53.485999999999997</v>
      </c>
      <c r="T29" s="18">
        <f t="shared" ref="T29:T37" si="10">+S29/R29-1</f>
        <v>0</v>
      </c>
      <c r="U29" s="5">
        <f t="shared" ref="U29:U50" si="11">+S29*1000/15</f>
        <v>3565.7333333333331</v>
      </c>
    </row>
    <row r="30" spans="1:21" x14ac:dyDescent="0.3">
      <c r="A30" s="2">
        <f t="shared" si="1"/>
        <v>26</v>
      </c>
      <c r="B30" s="2" t="s">
        <v>75</v>
      </c>
      <c r="C30" s="2" t="s">
        <v>22</v>
      </c>
      <c r="D30" s="9">
        <v>71.319999999999993</v>
      </c>
      <c r="E30" s="9">
        <v>71.319999999999993</v>
      </c>
      <c r="F30" s="10">
        <f t="shared" si="2"/>
        <v>0</v>
      </c>
      <c r="G30" s="5">
        <f t="shared" si="3"/>
        <v>4754.6666666666688</v>
      </c>
      <c r="H30" s="5">
        <f t="shared" si="4"/>
        <v>0</v>
      </c>
      <c r="I30" s="2">
        <f t="shared" si="6"/>
        <v>26</v>
      </c>
      <c r="J30" s="11" t="s">
        <v>76</v>
      </c>
      <c r="K30" s="12">
        <f t="shared" si="5"/>
        <v>0.23859474307874629</v>
      </c>
      <c r="N30" s="9"/>
      <c r="P30" s="16">
        <v>3</v>
      </c>
      <c r="Q30" s="16" t="str">
        <f t="shared" si="7"/>
        <v>Motala</v>
      </c>
      <c r="R30" s="17">
        <f t="shared" si="8"/>
        <v>48.432000000000002</v>
      </c>
      <c r="S30" s="17">
        <f t="shared" si="9"/>
        <v>54.192</v>
      </c>
      <c r="T30" s="18">
        <f t="shared" si="10"/>
        <v>0.11892963330029738</v>
      </c>
      <c r="U30" s="5">
        <f t="shared" si="11"/>
        <v>3612.8</v>
      </c>
    </row>
    <row r="31" spans="1:21" x14ac:dyDescent="0.3">
      <c r="A31" s="2">
        <f t="shared" si="1"/>
        <v>27</v>
      </c>
      <c r="B31" s="2" t="s">
        <v>77</v>
      </c>
      <c r="C31" s="2" t="s">
        <v>78</v>
      </c>
      <c r="D31" s="9">
        <v>66.575000000000003</v>
      </c>
      <c r="E31" s="9">
        <v>71.55</v>
      </c>
      <c r="F31" s="10">
        <f t="shared" si="2"/>
        <v>7.4727750657153535E-2</v>
      </c>
      <c r="G31" s="5">
        <f t="shared" si="3"/>
        <v>4770.0000000000018</v>
      </c>
      <c r="H31" s="5">
        <f t="shared" si="4"/>
        <v>331.66666666666629</v>
      </c>
      <c r="I31" s="2">
        <f t="shared" si="6"/>
        <v>27</v>
      </c>
      <c r="J31" s="11" t="s">
        <v>79</v>
      </c>
      <c r="K31" s="12">
        <f t="shared" si="5"/>
        <v>0.23708406324712517</v>
      </c>
      <c r="N31" s="9"/>
      <c r="P31" s="16">
        <v>4</v>
      </c>
      <c r="Q31" s="16" t="str">
        <f t="shared" si="7"/>
        <v>Solna</v>
      </c>
      <c r="R31" s="17">
        <f t="shared" si="8"/>
        <v>42.491500000000002</v>
      </c>
      <c r="S31" s="17">
        <f t="shared" si="9"/>
        <v>54.622999999999998</v>
      </c>
      <c r="T31" s="18">
        <f t="shared" si="10"/>
        <v>0.28550415965546039</v>
      </c>
      <c r="U31" s="5">
        <f t="shared" si="11"/>
        <v>3641.5333333333333</v>
      </c>
    </row>
    <row r="32" spans="1:21" x14ac:dyDescent="0.3">
      <c r="A32" s="2">
        <f t="shared" si="1"/>
        <v>28</v>
      </c>
      <c r="B32" s="2" t="s">
        <v>80</v>
      </c>
      <c r="C32" s="2" t="s">
        <v>16</v>
      </c>
      <c r="D32" s="9">
        <v>67.150999999999996</v>
      </c>
      <c r="E32" s="9">
        <v>71.861000000000004</v>
      </c>
      <c r="F32" s="10">
        <f t="shared" si="2"/>
        <v>7.0140429777665325E-2</v>
      </c>
      <c r="G32" s="5">
        <f t="shared" si="3"/>
        <v>4790.7333333333363</v>
      </c>
      <c r="H32" s="5">
        <f t="shared" si="4"/>
        <v>314.00000000000057</v>
      </c>
      <c r="I32" s="2">
        <f t="shared" si="6"/>
        <v>28</v>
      </c>
      <c r="J32" s="11" t="s">
        <v>81</v>
      </c>
      <c r="K32" s="12">
        <f t="shared" si="5"/>
        <v>0.2349966875061873</v>
      </c>
      <c r="N32" s="9"/>
      <c r="P32" s="16">
        <v>5</v>
      </c>
      <c r="Q32" s="16" t="str">
        <f t="shared" si="7"/>
        <v>Västerås</v>
      </c>
      <c r="R32" s="17">
        <f t="shared" si="8"/>
        <v>51.84</v>
      </c>
      <c r="S32" s="17">
        <f t="shared" si="9"/>
        <v>57.026000000000003</v>
      </c>
      <c r="T32" s="18">
        <f t="shared" si="10"/>
        <v>0.10003858024691348</v>
      </c>
      <c r="U32" s="5">
        <f t="shared" si="11"/>
        <v>3801.7333333333331</v>
      </c>
    </row>
    <row r="33" spans="1:23" x14ac:dyDescent="0.3">
      <c r="A33" s="2">
        <f t="shared" si="1"/>
        <v>29</v>
      </c>
      <c r="B33" s="2" t="s">
        <v>82</v>
      </c>
      <c r="C33" s="2" t="s">
        <v>19</v>
      </c>
      <c r="D33" s="9">
        <v>65.483999999999995</v>
      </c>
      <c r="E33" s="9">
        <v>72.236000000000004</v>
      </c>
      <c r="F33" s="10">
        <f t="shared" si="2"/>
        <v>0.10310915643515983</v>
      </c>
      <c r="G33" s="5">
        <f t="shared" si="3"/>
        <v>4815.7333333333363</v>
      </c>
      <c r="H33" s="5">
        <f t="shared" si="4"/>
        <v>450.13333333333395</v>
      </c>
      <c r="I33" s="2">
        <f t="shared" si="6"/>
        <v>29</v>
      </c>
      <c r="J33" s="11" t="s">
        <v>83</v>
      </c>
      <c r="K33" s="12">
        <f t="shared" si="5"/>
        <v>0.23049962714392236</v>
      </c>
      <c r="N33" s="9"/>
      <c r="P33" s="16">
        <v>6</v>
      </c>
      <c r="Q33" s="16" t="str">
        <f t="shared" si="7"/>
        <v>Sorsele</v>
      </c>
      <c r="R33" s="17">
        <f t="shared" si="8"/>
        <v>55.164999999999999</v>
      </c>
      <c r="S33" s="17">
        <f t="shared" si="9"/>
        <v>57.369</v>
      </c>
      <c r="T33" s="18">
        <f t="shared" si="10"/>
        <v>3.9952868666727204E-2</v>
      </c>
      <c r="U33" s="5">
        <f t="shared" si="11"/>
        <v>3824.6</v>
      </c>
    </row>
    <row r="34" spans="1:23" x14ac:dyDescent="0.3">
      <c r="A34" s="2">
        <f t="shared" si="1"/>
        <v>30</v>
      </c>
      <c r="B34" s="2" t="s">
        <v>84</v>
      </c>
      <c r="C34" s="2" t="s">
        <v>16</v>
      </c>
      <c r="D34" s="9">
        <v>67.313000000000002</v>
      </c>
      <c r="E34" s="9">
        <v>72.290000000000006</v>
      </c>
      <c r="F34" s="10">
        <f t="shared" si="2"/>
        <v>7.3938169447209434E-2</v>
      </c>
      <c r="G34" s="5">
        <f t="shared" si="3"/>
        <v>4819.3333333333358</v>
      </c>
      <c r="H34" s="5">
        <f t="shared" si="4"/>
        <v>331.80000000000024</v>
      </c>
      <c r="I34" s="2">
        <f t="shared" si="6"/>
        <v>30</v>
      </c>
      <c r="J34" s="11" t="s">
        <v>85</v>
      </c>
      <c r="K34" s="12">
        <f t="shared" si="5"/>
        <v>0.23026495493034682</v>
      </c>
      <c r="N34" s="9"/>
      <c r="P34" s="16">
        <v>7</v>
      </c>
      <c r="Q34" s="16" t="str">
        <f t="shared" si="7"/>
        <v>Sala</v>
      </c>
      <c r="R34" s="17">
        <f t="shared" si="8"/>
        <v>59.463000000000001</v>
      </c>
      <c r="S34" s="17">
        <f t="shared" si="9"/>
        <v>59.454999999999998</v>
      </c>
      <c r="T34" s="18">
        <f t="shared" si="10"/>
        <v>-1.3453744345226504E-4</v>
      </c>
      <c r="U34" s="5">
        <f t="shared" si="11"/>
        <v>3963.6666666666665</v>
      </c>
    </row>
    <row r="35" spans="1:23" x14ac:dyDescent="0.3">
      <c r="A35" s="2">
        <f t="shared" si="1"/>
        <v>31</v>
      </c>
      <c r="B35" s="2" t="s">
        <v>86</v>
      </c>
      <c r="C35" s="2" t="s">
        <v>46</v>
      </c>
      <c r="D35" s="9">
        <v>72.400000000000006</v>
      </c>
      <c r="E35" s="9">
        <v>72.400000000000006</v>
      </c>
      <c r="F35" s="10">
        <f t="shared" si="2"/>
        <v>0</v>
      </c>
      <c r="G35" s="5">
        <f t="shared" si="3"/>
        <v>4826.6666666666697</v>
      </c>
      <c r="H35" s="5">
        <f t="shared" si="4"/>
        <v>0</v>
      </c>
      <c r="I35" s="2">
        <f t="shared" si="6"/>
        <v>31</v>
      </c>
      <c r="J35" s="11" t="s">
        <v>87</v>
      </c>
      <c r="K35" s="12">
        <f t="shared" si="5"/>
        <v>0.22990878584225305</v>
      </c>
      <c r="N35" s="9"/>
      <c r="P35" s="16">
        <v>8</v>
      </c>
      <c r="Q35" s="16" t="str">
        <f t="shared" si="7"/>
        <v>Örebro</v>
      </c>
      <c r="R35" s="17">
        <f t="shared" si="8"/>
        <v>57.936</v>
      </c>
      <c r="S35" s="17">
        <f t="shared" si="9"/>
        <v>59.82</v>
      </c>
      <c r="T35" s="18">
        <f t="shared" si="10"/>
        <v>3.251864125932058E-2</v>
      </c>
      <c r="U35" s="5">
        <f t="shared" si="11"/>
        <v>3988</v>
      </c>
    </row>
    <row r="36" spans="1:23" x14ac:dyDescent="0.3">
      <c r="A36" s="2">
        <f t="shared" si="1"/>
        <v>32</v>
      </c>
      <c r="B36" s="2" t="s">
        <v>88</v>
      </c>
      <c r="C36" s="2" t="s">
        <v>51</v>
      </c>
      <c r="D36" s="9">
        <v>60.85</v>
      </c>
      <c r="E36" s="9">
        <v>73.984999999999999</v>
      </c>
      <c r="F36" s="10">
        <f t="shared" si="2"/>
        <v>0.21585866885784721</v>
      </c>
      <c r="G36" s="5">
        <f t="shared" si="3"/>
        <v>4932.3333333333358</v>
      </c>
      <c r="H36" s="5">
        <f t="shared" si="4"/>
        <v>875.66666666666652</v>
      </c>
      <c r="I36" s="2">
        <f t="shared" si="6"/>
        <v>32</v>
      </c>
      <c r="J36" s="11" t="s">
        <v>89</v>
      </c>
      <c r="K36" s="12">
        <f t="shared" si="5"/>
        <v>0.22220868081550238</v>
      </c>
      <c r="N36" s="9"/>
      <c r="P36" s="16">
        <v>9</v>
      </c>
      <c r="Q36" s="16" t="str">
        <f t="shared" si="7"/>
        <v>Linköping</v>
      </c>
      <c r="R36" s="17">
        <f t="shared" si="8"/>
        <v>56.06</v>
      </c>
      <c r="S36" s="17">
        <f t="shared" si="9"/>
        <v>60.64</v>
      </c>
      <c r="T36" s="18">
        <f t="shared" si="10"/>
        <v>8.1698180520870523E-2</v>
      </c>
      <c r="U36" s="5">
        <f t="shared" si="11"/>
        <v>4042.6666666666665</v>
      </c>
    </row>
    <row r="37" spans="1:23" x14ac:dyDescent="0.3">
      <c r="A37" s="2">
        <f t="shared" si="1"/>
        <v>33</v>
      </c>
      <c r="B37" s="2" t="s">
        <v>90</v>
      </c>
      <c r="C37" s="2" t="s">
        <v>16</v>
      </c>
      <c r="D37" s="9">
        <v>70.677999999999997</v>
      </c>
      <c r="E37" s="9">
        <v>74.942999999999998</v>
      </c>
      <c r="F37" s="10">
        <f t="shared" si="2"/>
        <v>6.0344095758227523E-2</v>
      </c>
      <c r="G37" s="5">
        <f t="shared" si="3"/>
        <v>4996.2000000000025</v>
      </c>
      <c r="H37" s="5">
        <f t="shared" si="4"/>
        <v>284.33333333333337</v>
      </c>
      <c r="I37" s="2">
        <f t="shared" si="6"/>
        <v>33</v>
      </c>
      <c r="J37" s="11" t="s">
        <v>91</v>
      </c>
      <c r="K37" s="12">
        <f t="shared" si="5"/>
        <v>0.22017342248223981</v>
      </c>
      <c r="N37" s="9"/>
      <c r="P37" s="16">
        <v>10</v>
      </c>
      <c r="Q37" s="16" t="str">
        <f t="shared" si="7"/>
        <v>Huddinge</v>
      </c>
      <c r="R37" s="17">
        <f t="shared" si="8"/>
        <v>54.011000000000003</v>
      </c>
      <c r="S37" s="17">
        <f t="shared" si="9"/>
        <v>61.753999999999998</v>
      </c>
      <c r="T37" s="18">
        <f t="shared" si="10"/>
        <v>0.14335968598989091</v>
      </c>
      <c r="U37" s="5">
        <f t="shared" si="11"/>
        <v>4116.9333333333334</v>
      </c>
    </row>
    <row r="38" spans="1:23" x14ac:dyDescent="0.3">
      <c r="A38" s="2">
        <f t="shared" si="1"/>
        <v>34</v>
      </c>
      <c r="B38" s="2" t="s">
        <v>92</v>
      </c>
      <c r="C38" s="2" t="s">
        <v>93</v>
      </c>
      <c r="D38" s="9">
        <v>72.867000000000004</v>
      </c>
      <c r="E38" s="9">
        <v>75.781999999999996</v>
      </c>
      <c r="F38" s="10">
        <f t="shared" si="2"/>
        <v>4.0004391562709962E-2</v>
      </c>
      <c r="G38" s="5">
        <f t="shared" si="3"/>
        <v>5052.1333333333359</v>
      </c>
      <c r="H38" s="5">
        <f t="shared" si="4"/>
        <v>194.33333333333277</v>
      </c>
      <c r="I38" s="2">
        <f t="shared" si="6"/>
        <v>34</v>
      </c>
      <c r="J38" s="11" t="s">
        <v>88</v>
      </c>
      <c r="K38" s="12">
        <f t="shared" si="5"/>
        <v>0.21585866885784721</v>
      </c>
      <c r="N38" s="9"/>
      <c r="P38" s="16"/>
      <c r="Q38" s="16"/>
      <c r="R38" s="17"/>
      <c r="S38" s="17"/>
      <c r="T38" s="19"/>
      <c r="U38" s="5"/>
    </row>
    <row r="39" spans="1:23" x14ac:dyDescent="0.3">
      <c r="A39" s="2">
        <f t="shared" si="1"/>
        <v>35</v>
      </c>
      <c r="B39" s="2" t="s">
        <v>94</v>
      </c>
      <c r="C39" s="2" t="s">
        <v>46</v>
      </c>
      <c r="D39" s="9">
        <v>70.206000000000003</v>
      </c>
      <c r="E39" s="9">
        <v>75.822000000000003</v>
      </c>
      <c r="F39" s="10">
        <f t="shared" si="2"/>
        <v>7.9993162977523236E-2</v>
      </c>
      <c r="G39" s="5">
        <f t="shared" si="3"/>
        <v>5054.8000000000029</v>
      </c>
      <c r="H39" s="5">
        <f t="shared" si="4"/>
        <v>374.4</v>
      </c>
      <c r="I39" s="2">
        <f t="shared" si="6"/>
        <v>35</v>
      </c>
      <c r="J39" s="11" t="s">
        <v>95</v>
      </c>
      <c r="K39" s="12">
        <f t="shared" si="5"/>
        <v>0.2090065645514223</v>
      </c>
      <c r="N39" s="9"/>
      <c r="O39" s="2">
        <f>+S50/S28</f>
        <v>4.5171792948237055</v>
      </c>
      <c r="P39" s="16"/>
      <c r="Q39" s="16" t="s">
        <v>96</v>
      </c>
      <c r="R39" s="17">
        <f>AVERAGE(D5:D294)</f>
        <v>97.66562078996553</v>
      </c>
      <c r="S39" s="17">
        <f>AVERAGE(E5:E294)</f>
        <v>108.28435168965508</v>
      </c>
      <c r="T39" s="19">
        <f>(S39-R39)/R39</f>
        <v>0.10872537146439307</v>
      </c>
      <c r="U39" s="5">
        <f t="shared" si="11"/>
        <v>7218.9567793103388</v>
      </c>
      <c r="V39" s="5">
        <f>U39-R39*1000/15</f>
        <v>707.91539331263721</v>
      </c>
      <c r="W39" s="5">
        <f>+U50-U28</f>
        <v>10939.599999999999</v>
      </c>
    </row>
    <row r="40" spans="1:23" x14ac:dyDescent="0.3">
      <c r="A40" s="2">
        <f t="shared" si="1"/>
        <v>36</v>
      </c>
      <c r="B40" s="2" t="s">
        <v>33</v>
      </c>
      <c r="C40" s="2" t="s">
        <v>19</v>
      </c>
      <c r="D40" s="9">
        <v>57.539000000000001</v>
      </c>
      <c r="E40" s="9">
        <v>77.441000000000003</v>
      </c>
      <c r="F40" s="10">
        <f t="shared" si="2"/>
        <v>0.3458871374198369</v>
      </c>
      <c r="G40" s="5">
        <f t="shared" si="3"/>
        <v>5162.7333333333363</v>
      </c>
      <c r="H40" s="5">
        <f t="shared" si="4"/>
        <v>1326.8</v>
      </c>
      <c r="I40" s="2">
        <f t="shared" si="6"/>
        <v>36</v>
      </c>
      <c r="J40" s="11" t="s">
        <v>97</v>
      </c>
      <c r="K40" s="12">
        <f t="shared" si="5"/>
        <v>0.20543126060793071</v>
      </c>
      <c r="N40" s="9"/>
      <c r="P40" s="16"/>
      <c r="Q40" s="16"/>
      <c r="R40" s="17"/>
      <c r="S40" s="17"/>
      <c r="T40" s="19"/>
      <c r="U40" s="5"/>
    </row>
    <row r="41" spans="1:23" x14ac:dyDescent="0.3">
      <c r="A41" s="2">
        <f t="shared" si="1"/>
        <v>37</v>
      </c>
      <c r="B41" s="2" t="s">
        <v>98</v>
      </c>
      <c r="C41" s="2" t="s">
        <v>99</v>
      </c>
      <c r="D41" s="9">
        <v>67.040999999999997</v>
      </c>
      <c r="E41" s="9">
        <v>77.522000000000006</v>
      </c>
      <c r="F41" s="10">
        <f t="shared" si="2"/>
        <v>0.15633716680837106</v>
      </c>
      <c r="G41" s="5">
        <f t="shared" si="3"/>
        <v>5168.1333333333359</v>
      </c>
      <c r="H41" s="5">
        <f t="shared" si="4"/>
        <v>698.73333333333392</v>
      </c>
      <c r="I41" s="2">
        <f t="shared" si="6"/>
        <v>37</v>
      </c>
      <c r="J41" s="11" t="s">
        <v>100</v>
      </c>
      <c r="K41" s="12">
        <f t="shared" si="5"/>
        <v>0.20217075699965426</v>
      </c>
      <c r="N41" s="9"/>
      <c r="P41" s="16">
        <v>281</v>
      </c>
      <c r="Q41" s="16" t="str">
        <f t="shared" ref="Q41:Q50" si="12">VLOOKUP($P41,$A$5:$G$294,2,FALSE)</f>
        <v>Älvdalen</v>
      </c>
      <c r="R41" s="17">
        <f t="shared" ref="R41:R50" si="13">VLOOKUP($P41,$A$5:$G$294,4,FALSE)</f>
        <v>122.669</v>
      </c>
      <c r="S41" s="17">
        <f t="shared" ref="S41:S50" si="14">VLOOKUP($P41,$A$5:$G$294,5,FALSE)</f>
        <v>164.15299999999999</v>
      </c>
      <c r="T41" s="18">
        <f t="shared" ref="T41:T50" si="15">+S41/R41-1</f>
        <v>0.33817834986834483</v>
      </c>
      <c r="U41" s="5">
        <f t="shared" si="11"/>
        <v>10943.533333333333</v>
      </c>
    </row>
    <row r="42" spans="1:23" x14ac:dyDescent="0.3">
      <c r="A42" s="2">
        <f t="shared" si="1"/>
        <v>38</v>
      </c>
      <c r="B42" s="2" t="s">
        <v>101</v>
      </c>
      <c r="C42" s="2" t="s">
        <v>16</v>
      </c>
      <c r="D42" s="9">
        <v>71.721000000000004</v>
      </c>
      <c r="E42" s="9">
        <v>77.736999999999995</v>
      </c>
      <c r="F42" s="10">
        <f t="shared" si="2"/>
        <v>8.3880592852860314E-2</v>
      </c>
      <c r="G42" s="5">
        <f t="shared" si="3"/>
        <v>5182.466666666669</v>
      </c>
      <c r="H42" s="5">
        <f t="shared" si="4"/>
        <v>401.06666666666604</v>
      </c>
      <c r="I42" s="2">
        <f t="shared" si="6"/>
        <v>38</v>
      </c>
      <c r="J42" s="11" t="s">
        <v>102</v>
      </c>
      <c r="K42" s="12">
        <f t="shared" si="5"/>
        <v>0.20011423811405127</v>
      </c>
      <c r="N42" s="9"/>
      <c r="P42" s="16">
        <v>282</v>
      </c>
      <c r="Q42" s="16" t="str">
        <f t="shared" si="12"/>
        <v>Orsa</v>
      </c>
      <c r="R42" s="17">
        <f t="shared" si="13"/>
        <v>134.1</v>
      </c>
      <c r="S42" s="17">
        <f t="shared" si="14"/>
        <v>165.01</v>
      </c>
      <c r="T42" s="18">
        <f t="shared" si="15"/>
        <v>0.23049962714392236</v>
      </c>
      <c r="U42" s="5">
        <f t="shared" si="11"/>
        <v>11000.666666666666</v>
      </c>
    </row>
    <row r="43" spans="1:23" x14ac:dyDescent="0.3">
      <c r="A43" s="2">
        <f t="shared" si="1"/>
        <v>39</v>
      </c>
      <c r="B43" s="2" t="s">
        <v>97</v>
      </c>
      <c r="C43" s="2" t="s">
        <v>16</v>
      </c>
      <c r="D43" s="9">
        <v>64.81</v>
      </c>
      <c r="E43" s="9">
        <v>78.123999999999995</v>
      </c>
      <c r="F43" s="10">
        <f t="shared" si="2"/>
        <v>0.20543126060793071</v>
      </c>
      <c r="G43" s="5">
        <f t="shared" si="3"/>
        <v>5208.2666666666692</v>
      </c>
      <c r="H43" s="5">
        <f t="shared" si="4"/>
        <v>887.59999999999957</v>
      </c>
      <c r="I43" s="2">
        <f t="shared" si="6"/>
        <v>39</v>
      </c>
      <c r="J43" s="11" t="s">
        <v>103</v>
      </c>
      <c r="K43" s="12">
        <f t="shared" si="5"/>
        <v>0.200057197501184</v>
      </c>
      <c r="N43" s="9"/>
      <c r="P43" s="16">
        <v>283</v>
      </c>
      <c r="Q43" s="16" t="str">
        <f t="shared" si="12"/>
        <v>Åre</v>
      </c>
      <c r="R43" s="17">
        <f t="shared" si="13"/>
        <v>144.30600000000001</v>
      </c>
      <c r="S43" s="17">
        <f t="shared" si="14"/>
        <v>165.24700000000001</v>
      </c>
      <c r="T43" s="18">
        <f t="shared" si="15"/>
        <v>0.14511524122351105</v>
      </c>
      <c r="U43" s="5">
        <f t="shared" si="11"/>
        <v>11016.466666666667</v>
      </c>
    </row>
    <row r="44" spans="1:23" x14ac:dyDescent="0.3">
      <c r="A44" s="2">
        <f t="shared" si="1"/>
        <v>40</v>
      </c>
      <c r="B44" s="2" t="s">
        <v>104</v>
      </c>
      <c r="C44" s="2" t="s">
        <v>99</v>
      </c>
      <c r="D44" s="9">
        <v>74.126999999999995</v>
      </c>
      <c r="E44" s="9">
        <v>78.147000000000006</v>
      </c>
      <c r="F44" s="10">
        <f t="shared" si="2"/>
        <v>5.4231251770610056E-2</v>
      </c>
      <c r="G44" s="5">
        <f t="shared" si="3"/>
        <v>5209.8000000000029</v>
      </c>
      <c r="H44" s="5">
        <f t="shared" si="4"/>
        <v>268.00000000000068</v>
      </c>
      <c r="I44" s="2">
        <f t="shared" si="6"/>
        <v>40</v>
      </c>
      <c r="J44" s="11" t="s">
        <v>105</v>
      </c>
      <c r="K44" s="12">
        <f t="shared" si="5"/>
        <v>0.20005355534457991</v>
      </c>
      <c r="N44" s="9"/>
      <c r="P44" s="16">
        <v>284</v>
      </c>
      <c r="Q44" s="16" t="str">
        <f t="shared" si="12"/>
        <v>Munkedal</v>
      </c>
      <c r="R44" s="17">
        <f t="shared" si="13"/>
        <v>151.36000000000001</v>
      </c>
      <c r="S44" s="17">
        <f t="shared" si="14"/>
        <v>167.94499999999999</v>
      </c>
      <c r="T44" s="18">
        <f t="shared" si="15"/>
        <v>0.10957320295983064</v>
      </c>
      <c r="U44" s="5">
        <f t="shared" si="11"/>
        <v>11196.333333333334</v>
      </c>
    </row>
    <row r="45" spans="1:23" x14ac:dyDescent="0.3">
      <c r="A45" s="2">
        <f t="shared" si="1"/>
        <v>41</v>
      </c>
      <c r="B45" s="2" t="s">
        <v>106</v>
      </c>
      <c r="C45" s="2" t="s">
        <v>32</v>
      </c>
      <c r="D45" s="9">
        <v>74.608000000000004</v>
      </c>
      <c r="E45" s="9">
        <v>78.61</v>
      </c>
      <c r="F45" s="10">
        <f t="shared" si="2"/>
        <v>5.3640360283079502E-2</v>
      </c>
      <c r="G45" s="5">
        <f t="shared" si="3"/>
        <v>5240.6666666666688</v>
      </c>
      <c r="H45" s="5">
        <f t="shared" si="4"/>
        <v>266.79999999999967</v>
      </c>
      <c r="I45" s="2">
        <f t="shared" si="6"/>
        <v>41</v>
      </c>
      <c r="J45" s="11" t="s">
        <v>107</v>
      </c>
      <c r="K45" s="12">
        <f t="shared" si="5"/>
        <v>0.20000948999201262</v>
      </c>
      <c r="N45" s="9"/>
      <c r="P45" s="16">
        <v>285</v>
      </c>
      <c r="Q45" s="16" t="str">
        <f t="shared" si="12"/>
        <v>Tjörn</v>
      </c>
      <c r="R45" s="17">
        <f t="shared" si="13"/>
        <v>176.71299999999999</v>
      </c>
      <c r="S45" s="17">
        <f t="shared" si="14"/>
        <v>179.50700000000001</v>
      </c>
      <c r="T45" s="18">
        <f t="shared" si="15"/>
        <v>1.5810947694849808E-2</v>
      </c>
      <c r="U45" s="5">
        <f t="shared" si="11"/>
        <v>11967.133333333333</v>
      </c>
    </row>
    <row r="46" spans="1:23" x14ac:dyDescent="0.3">
      <c r="A46" s="2">
        <f t="shared" si="1"/>
        <v>42</v>
      </c>
      <c r="B46" s="2" t="s">
        <v>108</v>
      </c>
      <c r="C46" s="2" t="s">
        <v>16</v>
      </c>
      <c r="D46" s="9">
        <v>74.272999999999996</v>
      </c>
      <c r="E46" s="9">
        <v>79.510000000000005</v>
      </c>
      <c r="F46" s="10">
        <f t="shared" si="2"/>
        <v>7.051014500558761E-2</v>
      </c>
      <c r="G46" s="5">
        <f t="shared" si="3"/>
        <v>5300.6666666666697</v>
      </c>
      <c r="H46" s="5">
        <f t="shared" si="4"/>
        <v>349.13333333333395</v>
      </c>
      <c r="I46" s="2">
        <f t="shared" si="6"/>
        <v>42</v>
      </c>
      <c r="J46" s="11" t="s">
        <v>109</v>
      </c>
      <c r="K46" s="12">
        <f t="shared" si="5"/>
        <v>0.20000201574295251</v>
      </c>
      <c r="N46" s="9"/>
      <c r="P46" s="16">
        <v>286</v>
      </c>
      <c r="Q46" s="16" t="str">
        <f t="shared" si="12"/>
        <v>Österåker</v>
      </c>
      <c r="R46" s="17">
        <f t="shared" si="13"/>
        <v>159.13399999999999</v>
      </c>
      <c r="S46" s="17">
        <f t="shared" si="14"/>
        <v>179.82</v>
      </c>
      <c r="T46" s="18">
        <f t="shared" si="15"/>
        <v>0.12999107670265309</v>
      </c>
      <c r="U46" s="5">
        <f t="shared" si="11"/>
        <v>11988</v>
      </c>
    </row>
    <row r="47" spans="1:23" x14ac:dyDescent="0.3">
      <c r="A47" s="2">
        <f t="shared" si="1"/>
        <v>43</v>
      </c>
      <c r="B47" s="2" t="s">
        <v>110</v>
      </c>
      <c r="C47" s="2" t="s">
        <v>78</v>
      </c>
      <c r="D47" s="9">
        <v>74.9495</v>
      </c>
      <c r="E47" s="9">
        <v>79.549250000000001</v>
      </c>
      <c r="F47" s="10">
        <f t="shared" si="2"/>
        <v>6.1371323357727547E-2</v>
      </c>
      <c r="G47" s="5">
        <f t="shared" si="3"/>
        <v>5303.2833333333356</v>
      </c>
      <c r="H47" s="5">
        <f t="shared" si="4"/>
        <v>306.64999999999998</v>
      </c>
      <c r="I47" s="2">
        <f t="shared" si="6"/>
        <v>43</v>
      </c>
      <c r="J47" s="11"/>
      <c r="K47" s="12"/>
      <c r="N47" s="9"/>
      <c r="P47" s="16">
        <v>287</v>
      </c>
      <c r="Q47" s="16" t="str">
        <f t="shared" si="12"/>
        <v>Norrtälje</v>
      </c>
      <c r="R47" s="17">
        <f t="shared" si="13"/>
        <v>186.52375000000001</v>
      </c>
      <c r="S47" s="17">
        <f t="shared" si="14"/>
        <v>186.52375000000001</v>
      </c>
      <c r="T47" s="18">
        <f t="shared" si="15"/>
        <v>0</v>
      </c>
      <c r="U47" s="5">
        <f t="shared" si="11"/>
        <v>12434.916666666666</v>
      </c>
    </row>
    <row r="48" spans="1:23" x14ac:dyDescent="0.3">
      <c r="A48" s="2">
        <f t="shared" si="1"/>
        <v>44</v>
      </c>
      <c r="B48" s="2" t="s">
        <v>111</v>
      </c>
      <c r="C48" s="2" t="s">
        <v>22</v>
      </c>
      <c r="D48" s="9">
        <v>76.1875</v>
      </c>
      <c r="E48" s="9">
        <v>79.613749999999996</v>
      </c>
      <c r="F48" s="10">
        <f t="shared" si="2"/>
        <v>4.497128794093519E-2</v>
      </c>
      <c r="G48" s="5">
        <f t="shared" si="3"/>
        <v>5307.5833333333358</v>
      </c>
      <c r="H48" s="5">
        <f t="shared" si="4"/>
        <v>228.4166666666664</v>
      </c>
      <c r="I48" s="2">
        <f t="shared" si="6"/>
        <v>44</v>
      </c>
      <c r="J48" s="11"/>
      <c r="K48" s="12"/>
      <c r="N48" s="9"/>
      <c r="P48" s="16">
        <v>288</v>
      </c>
      <c r="Q48" s="16" t="str">
        <f t="shared" si="12"/>
        <v>Nordanstig</v>
      </c>
      <c r="R48" s="17">
        <f t="shared" si="13"/>
        <v>162.06200000000001</v>
      </c>
      <c r="S48" s="17">
        <f t="shared" si="14"/>
        <v>191.22399999999999</v>
      </c>
      <c r="T48" s="18">
        <f t="shared" si="15"/>
        <v>0.17994347842183833</v>
      </c>
      <c r="U48" s="5">
        <f t="shared" si="11"/>
        <v>12748.266666666666</v>
      </c>
    </row>
    <row r="49" spans="1:30" x14ac:dyDescent="0.3">
      <c r="A49" s="2">
        <f t="shared" si="1"/>
        <v>45</v>
      </c>
      <c r="B49" s="2" t="s">
        <v>37</v>
      </c>
      <c r="C49" s="2" t="s">
        <v>112</v>
      </c>
      <c r="D49" s="9">
        <v>60.72</v>
      </c>
      <c r="E49" s="9">
        <v>80.2</v>
      </c>
      <c r="F49" s="10">
        <f t="shared" si="2"/>
        <v>0.32081686429512524</v>
      </c>
      <c r="G49" s="5">
        <f t="shared" si="3"/>
        <v>5346.6666666666697</v>
      </c>
      <c r="H49" s="5">
        <f t="shared" si="4"/>
        <v>1298.666666666667</v>
      </c>
      <c r="I49" s="2">
        <f t="shared" si="6"/>
        <v>45</v>
      </c>
      <c r="J49" s="11"/>
      <c r="K49" s="12"/>
      <c r="N49" s="9"/>
      <c r="P49" s="16">
        <v>289</v>
      </c>
      <c r="Q49" s="16" t="str">
        <f t="shared" si="12"/>
        <v>Vaxholm</v>
      </c>
      <c r="R49" s="17">
        <f t="shared" si="13"/>
        <v>180.18</v>
      </c>
      <c r="S49" s="17">
        <f t="shared" si="14"/>
        <v>207.25200000000001</v>
      </c>
      <c r="T49" s="18">
        <f t="shared" si="15"/>
        <v>0.15024975024975018</v>
      </c>
      <c r="U49" s="5">
        <f t="shared" si="11"/>
        <v>13816.8</v>
      </c>
    </row>
    <row r="50" spans="1:30" x14ac:dyDescent="0.3">
      <c r="A50" s="2">
        <f t="shared" si="1"/>
        <v>46</v>
      </c>
      <c r="B50" s="2" t="s">
        <v>113</v>
      </c>
      <c r="C50" s="2" t="s">
        <v>99</v>
      </c>
      <c r="D50" s="9">
        <v>75.36</v>
      </c>
      <c r="E50" s="9">
        <v>80.58</v>
      </c>
      <c r="F50" s="10">
        <f t="shared" si="2"/>
        <v>6.9267515923566947E-2</v>
      </c>
      <c r="G50" s="5">
        <f t="shared" si="3"/>
        <v>5372.0000000000027</v>
      </c>
      <c r="H50" s="5">
        <f t="shared" si="4"/>
        <v>347.99999999999994</v>
      </c>
      <c r="I50" s="2">
        <f t="shared" si="6"/>
        <v>46</v>
      </c>
      <c r="J50" s="11"/>
      <c r="K50" s="12"/>
      <c r="N50" s="9"/>
      <c r="P50" s="16">
        <v>290</v>
      </c>
      <c r="Q50" s="16" t="str">
        <f t="shared" si="12"/>
        <v>Trosa</v>
      </c>
      <c r="R50" s="17">
        <f t="shared" si="13"/>
        <v>151.61099999999999</v>
      </c>
      <c r="S50" s="17">
        <f t="shared" si="14"/>
        <v>210.749</v>
      </c>
      <c r="T50" s="18">
        <f t="shared" si="15"/>
        <v>0.39006404548482632</v>
      </c>
      <c r="U50" s="5">
        <f t="shared" si="11"/>
        <v>14049.933333333332</v>
      </c>
    </row>
    <row r="51" spans="1:30" x14ac:dyDescent="0.3">
      <c r="A51" s="2">
        <f t="shared" si="1"/>
        <v>47</v>
      </c>
      <c r="B51" s="2" t="s">
        <v>114</v>
      </c>
      <c r="C51" s="2" t="s">
        <v>19</v>
      </c>
      <c r="D51" s="9">
        <v>74.715000000000003</v>
      </c>
      <c r="E51" s="9">
        <v>80.694999999999993</v>
      </c>
      <c r="F51" s="10">
        <f t="shared" si="2"/>
        <v>8.00374757411495E-2</v>
      </c>
      <c r="G51" s="5">
        <f t="shared" si="3"/>
        <v>5379.6666666666688</v>
      </c>
      <c r="H51" s="5">
        <f t="shared" si="4"/>
        <v>398.666666666666</v>
      </c>
      <c r="I51" s="2">
        <f t="shared" si="6"/>
        <v>47</v>
      </c>
      <c r="J51" s="11"/>
      <c r="K51" s="12"/>
      <c r="N51" s="9"/>
    </row>
    <row r="52" spans="1:30" x14ac:dyDescent="0.3">
      <c r="A52" s="2">
        <f t="shared" si="1"/>
        <v>48</v>
      </c>
      <c r="B52" s="2" t="s">
        <v>115</v>
      </c>
      <c r="C52" s="2" t="s">
        <v>19</v>
      </c>
      <c r="D52" s="9">
        <v>76.272000000000006</v>
      </c>
      <c r="E52" s="9">
        <v>80.796999999999997</v>
      </c>
      <c r="F52" s="10">
        <f t="shared" si="2"/>
        <v>5.9327144954898214E-2</v>
      </c>
      <c r="G52" s="5">
        <f t="shared" si="3"/>
        <v>5386.466666666669</v>
      </c>
      <c r="H52" s="5">
        <f t="shared" si="4"/>
        <v>301.66666666666612</v>
      </c>
      <c r="I52" s="2">
        <f t="shared" si="6"/>
        <v>48</v>
      </c>
      <c r="K52" s="20"/>
      <c r="N52" s="9"/>
    </row>
    <row r="53" spans="1:30" x14ac:dyDescent="0.3">
      <c r="A53" s="2">
        <f t="shared" si="1"/>
        <v>49</v>
      </c>
      <c r="B53" s="2" t="s">
        <v>79</v>
      </c>
      <c r="C53" s="2" t="s">
        <v>22</v>
      </c>
      <c r="D53" s="9">
        <v>65.726939999999999</v>
      </c>
      <c r="E53" s="9">
        <v>81.309749999999994</v>
      </c>
      <c r="F53" s="10">
        <f t="shared" si="2"/>
        <v>0.23708406324712517</v>
      </c>
      <c r="G53" s="5">
        <f t="shared" si="3"/>
        <v>5420.6500000000024</v>
      </c>
      <c r="H53" s="5">
        <f t="shared" si="4"/>
        <v>1038.8539999999996</v>
      </c>
      <c r="I53" s="2">
        <f t="shared" si="6"/>
        <v>49</v>
      </c>
      <c r="K53" s="20"/>
      <c r="N53" s="9"/>
    </row>
    <row r="54" spans="1:30" x14ac:dyDescent="0.3">
      <c r="A54" s="2">
        <f t="shared" si="1"/>
        <v>50</v>
      </c>
      <c r="B54" s="2" t="s">
        <v>116</v>
      </c>
      <c r="C54" s="2" t="s">
        <v>99</v>
      </c>
      <c r="D54" s="9">
        <v>81.641000000000005</v>
      </c>
      <c r="E54" s="9">
        <v>81.641000000000005</v>
      </c>
      <c r="F54" s="10">
        <f t="shared" si="2"/>
        <v>0</v>
      </c>
      <c r="G54" s="5">
        <f t="shared" si="3"/>
        <v>5442.7333333333363</v>
      </c>
      <c r="H54" s="5">
        <f t="shared" si="4"/>
        <v>0</v>
      </c>
      <c r="I54" s="2">
        <f t="shared" si="6"/>
        <v>50</v>
      </c>
      <c r="K54" s="20"/>
      <c r="N54" s="9"/>
    </row>
    <row r="55" spans="1:30" x14ac:dyDescent="0.3">
      <c r="A55" s="2">
        <f t="shared" si="1"/>
        <v>51</v>
      </c>
      <c r="B55" s="2" t="s">
        <v>117</v>
      </c>
      <c r="C55" s="2" t="s">
        <v>16</v>
      </c>
      <c r="D55" s="9">
        <v>72.004999999999995</v>
      </c>
      <c r="E55" s="9">
        <v>81.784999999999997</v>
      </c>
      <c r="F55" s="10">
        <f t="shared" si="2"/>
        <v>0.13582390111797804</v>
      </c>
      <c r="G55" s="5">
        <f t="shared" si="3"/>
        <v>5452.3333333333358</v>
      </c>
      <c r="H55" s="5">
        <f t="shared" si="4"/>
        <v>652.00000000000011</v>
      </c>
      <c r="I55" s="2">
        <f t="shared" si="6"/>
        <v>51</v>
      </c>
      <c r="K55" s="20"/>
      <c r="N55" s="9"/>
    </row>
    <row r="56" spans="1:30" x14ac:dyDescent="0.3">
      <c r="A56" s="2">
        <f t="shared" si="1"/>
        <v>52</v>
      </c>
      <c r="B56" s="2" t="s">
        <v>118</v>
      </c>
      <c r="C56" s="2" t="s">
        <v>46</v>
      </c>
      <c r="D56" s="9">
        <v>76.635000000000005</v>
      </c>
      <c r="E56" s="9">
        <v>81.875</v>
      </c>
      <c r="F56" s="10">
        <f t="shared" si="2"/>
        <v>6.8376068376068355E-2</v>
      </c>
      <c r="G56" s="5">
        <f t="shared" si="3"/>
        <v>5458.3333333333358</v>
      </c>
      <c r="H56" s="5">
        <f t="shared" si="4"/>
        <v>349.33333333333297</v>
      </c>
      <c r="I56" s="2">
        <f t="shared" si="6"/>
        <v>52</v>
      </c>
      <c r="K56" s="20"/>
      <c r="N56" s="9"/>
    </row>
    <row r="57" spans="1:30" x14ac:dyDescent="0.3">
      <c r="A57" s="2">
        <f t="shared" si="1"/>
        <v>53</v>
      </c>
      <c r="B57" s="2" t="s">
        <v>119</v>
      </c>
      <c r="C57" s="2" t="s">
        <v>22</v>
      </c>
      <c r="D57" s="9">
        <v>80.739999999999995</v>
      </c>
      <c r="E57" s="9">
        <v>82.837999999999994</v>
      </c>
      <c r="F57" s="10">
        <f t="shared" si="2"/>
        <v>2.5984642060936425E-2</v>
      </c>
      <c r="G57" s="5">
        <f t="shared" si="3"/>
        <v>5522.5333333333356</v>
      </c>
      <c r="H57" s="5">
        <f t="shared" si="4"/>
        <v>139.86666666666662</v>
      </c>
      <c r="I57" s="2">
        <f t="shared" si="6"/>
        <v>53</v>
      </c>
      <c r="K57" s="20"/>
      <c r="N57" s="9"/>
    </row>
    <row r="58" spans="1:30" x14ac:dyDescent="0.3">
      <c r="A58" s="2">
        <f t="shared" si="1"/>
        <v>54</v>
      </c>
      <c r="B58" s="2" t="s">
        <v>120</v>
      </c>
      <c r="C58" s="2" t="s">
        <v>13</v>
      </c>
      <c r="D58" s="9">
        <v>75.125</v>
      </c>
      <c r="E58" s="9">
        <v>83.388000000000005</v>
      </c>
      <c r="F58" s="10">
        <f t="shared" si="2"/>
        <v>0.10999001663893515</v>
      </c>
      <c r="G58" s="5">
        <f t="shared" si="3"/>
        <v>5559.2000000000035</v>
      </c>
      <c r="H58" s="5">
        <f t="shared" si="4"/>
        <v>550.86666666666702</v>
      </c>
      <c r="I58" s="2">
        <f t="shared" si="6"/>
        <v>54</v>
      </c>
      <c r="K58" s="20"/>
      <c r="N58" s="9"/>
    </row>
    <row r="59" spans="1:30" x14ac:dyDescent="0.3">
      <c r="A59" s="2">
        <f t="shared" si="1"/>
        <v>55</v>
      </c>
      <c r="B59" s="2" t="s">
        <v>121</v>
      </c>
      <c r="C59" s="2" t="s">
        <v>46</v>
      </c>
      <c r="D59" s="9">
        <v>83.97</v>
      </c>
      <c r="E59" s="9">
        <v>83.614999999999995</v>
      </c>
      <c r="F59" s="10">
        <f t="shared" si="2"/>
        <v>-4.2277003691795212E-3</v>
      </c>
      <c r="G59" s="5">
        <f t="shared" si="3"/>
        <v>5574.3333333333358</v>
      </c>
      <c r="H59" s="5">
        <f t="shared" si="4"/>
        <v>-23.666666666666931</v>
      </c>
      <c r="I59" s="2">
        <f t="shared" si="6"/>
        <v>55</v>
      </c>
      <c r="K59" s="20"/>
      <c r="N59" s="9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x14ac:dyDescent="0.3">
      <c r="A60" s="2">
        <f t="shared" si="1"/>
        <v>56</v>
      </c>
      <c r="B60" s="2" t="s">
        <v>102</v>
      </c>
      <c r="C60" s="2" t="s">
        <v>22</v>
      </c>
      <c r="D60" s="9">
        <v>70.011660000000006</v>
      </c>
      <c r="E60" s="9">
        <v>84.021990000000002</v>
      </c>
      <c r="F60" s="10">
        <f t="shared" si="2"/>
        <v>0.20011423811405127</v>
      </c>
      <c r="G60" s="5">
        <f t="shared" si="3"/>
        <v>5601.4660000000031</v>
      </c>
      <c r="H60" s="5">
        <f t="shared" si="4"/>
        <v>934.02199999999971</v>
      </c>
      <c r="I60" s="2">
        <f t="shared" si="6"/>
        <v>56</v>
      </c>
      <c r="K60" s="20"/>
      <c r="N60" s="9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x14ac:dyDescent="0.3">
      <c r="A61" s="2">
        <f t="shared" si="1"/>
        <v>57</v>
      </c>
      <c r="B61" s="2" t="s">
        <v>122</v>
      </c>
      <c r="C61" s="2" t="s">
        <v>93</v>
      </c>
      <c r="D61" s="9">
        <v>82.105999999999995</v>
      </c>
      <c r="E61" s="9">
        <v>84.203000000000003</v>
      </c>
      <c r="F61" s="10">
        <f t="shared" si="2"/>
        <v>2.5540155408861898E-2</v>
      </c>
      <c r="G61" s="5">
        <f t="shared" si="3"/>
        <v>5613.5333333333365</v>
      </c>
      <c r="H61" s="5">
        <f t="shared" si="4"/>
        <v>139.80000000000055</v>
      </c>
      <c r="I61" s="2">
        <f t="shared" si="6"/>
        <v>57</v>
      </c>
      <c r="K61" s="20"/>
      <c r="N61" s="9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1:30" x14ac:dyDescent="0.3">
      <c r="A62" s="2">
        <f t="shared" si="1"/>
        <v>58</v>
      </c>
      <c r="B62" s="2" t="s">
        <v>123</v>
      </c>
      <c r="C62" s="2" t="s">
        <v>19</v>
      </c>
      <c r="D62" s="9">
        <v>76.709999999999994</v>
      </c>
      <c r="E62" s="9">
        <v>84.77</v>
      </c>
      <c r="F62" s="10">
        <f t="shared" si="2"/>
        <v>0.10507104679963497</v>
      </c>
      <c r="G62" s="5">
        <f t="shared" si="3"/>
        <v>5651.3333333333358</v>
      </c>
      <c r="H62" s="5">
        <f t="shared" si="4"/>
        <v>537.33333333333348</v>
      </c>
      <c r="I62" s="2">
        <f t="shared" si="6"/>
        <v>58</v>
      </c>
      <c r="K62" s="20"/>
      <c r="N62" s="9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1:30" x14ac:dyDescent="0.3">
      <c r="A63" s="2">
        <f t="shared" si="1"/>
        <v>59</v>
      </c>
      <c r="B63" s="2" t="s">
        <v>124</v>
      </c>
      <c r="C63" s="2" t="s">
        <v>125</v>
      </c>
      <c r="D63" s="9">
        <v>72.634799999999998</v>
      </c>
      <c r="E63" s="9">
        <v>84.783000000000001</v>
      </c>
      <c r="F63" s="10">
        <f t="shared" si="2"/>
        <v>0.16725040889490983</v>
      </c>
      <c r="G63" s="5">
        <f t="shared" si="3"/>
        <v>5652.2000000000025</v>
      </c>
      <c r="H63" s="5">
        <f t="shared" si="4"/>
        <v>809.88000000000022</v>
      </c>
      <c r="I63" s="2">
        <f t="shared" si="6"/>
        <v>59</v>
      </c>
      <c r="K63" s="20"/>
      <c r="N63" s="9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x14ac:dyDescent="0.3">
      <c r="A64" s="2">
        <f t="shared" si="1"/>
        <v>60</v>
      </c>
      <c r="B64" s="2" t="s">
        <v>126</v>
      </c>
      <c r="C64" s="2" t="s">
        <v>93</v>
      </c>
      <c r="D64" s="9">
        <v>79.66</v>
      </c>
      <c r="E64" s="9">
        <v>84.861000000000004</v>
      </c>
      <c r="F64" s="10">
        <f t="shared" si="2"/>
        <v>6.5289982425307702E-2</v>
      </c>
      <c r="G64" s="5">
        <f t="shared" si="3"/>
        <v>5657.4000000000033</v>
      </c>
      <c r="H64" s="5">
        <f t="shared" si="4"/>
        <v>346.7333333333338</v>
      </c>
      <c r="I64" s="2">
        <f t="shared" si="6"/>
        <v>60</v>
      </c>
      <c r="K64" s="20"/>
      <c r="N64" s="9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1:30" x14ac:dyDescent="0.3">
      <c r="A65" s="2">
        <f t="shared" si="1"/>
        <v>61</v>
      </c>
      <c r="B65" s="2" t="s">
        <v>127</v>
      </c>
      <c r="C65" s="2" t="s">
        <v>46</v>
      </c>
      <c r="D65" s="9">
        <v>81.459999999999994</v>
      </c>
      <c r="E65" s="9">
        <v>84.9</v>
      </c>
      <c r="F65" s="10">
        <f t="shared" si="2"/>
        <v>4.2229315001227841E-2</v>
      </c>
      <c r="G65" s="5">
        <f t="shared" si="3"/>
        <v>5660.0000000000036</v>
      </c>
      <c r="H65" s="5">
        <f t="shared" si="4"/>
        <v>229.33333333333411</v>
      </c>
      <c r="I65" s="2">
        <f t="shared" si="6"/>
        <v>61</v>
      </c>
      <c r="K65" s="20"/>
      <c r="N65" s="9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x14ac:dyDescent="0.3">
      <c r="A66" s="2">
        <f t="shared" si="1"/>
        <v>62</v>
      </c>
      <c r="B66" s="2" t="s">
        <v>128</v>
      </c>
      <c r="C66" s="2" t="s">
        <v>16</v>
      </c>
      <c r="D66" s="9">
        <v>82.212999999999994</v>
      </c>
      <c r="E66" s="9">
        <v>84.950999999999993</v>
      </c>
      <c r="F66" s="10">
        <f t="shared" si="2"/>
        <v>3.3303735418972691E-2</v>
      </c>
      <c r="G66" s="5">
        <f t="shared" si="3"/>
        <v>5663.4000000000024</v>
      </c>
      <c r="H66" s="5">
        <f t="shared" si="4"/>
        <v>182.5333333333333</v>
      </c>
      <c r="I66" s="2">
        <f t="shared" si="6"/>
        <v>62</v>
      </c>
      <c r="K66" s="20"/>
      <c r="N66" s="9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x14ac:dyDescent="0.3">
      <c r="A67" s="2">
        <f t="shared" si="1"/>
        <v>63</v>
      </c>
      <c r="B67" s="2" t="s">
        <v>59</v>
      </c>
      <c r="C67" s="2" t="s">
        <v>99</v>
      </c>
      <c r="D67" s="9">
        <v>67.757999999999996</v>
      </c>
      <c r="E67" s="9">
        <v>84.995000000000005</v>
      </c>
      <c r="F67" s="10">
        <f t="shared" si="2"/>
        <v>0.25439062546120028</v>
      </c>
      <c r="G67" s="5">
        <f t="shared" si="3"/>
        <v>5666.3333333333367</v>
      </c>
      <c r="H67" s="5">
        <f t="shared" si="4"/>
        <v>1149.1333333333339</v>
      </c>
      <c r="I67" s="2">
        <f t="shared" si="6"/>
        <v>63</v>
      </c>
      <c r="K67" s="20"/>
      <c r="N67" s="9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x14ac:dyDescent="0.3">
      <c r="A68" s="2">
        <f t="shared" si="1"/>
        <v>64</v>
      </c>
      <c r="B68" s="2" t="s">
        <v>129</v>
      </c>
      <c r="C68" s="2" t="s">
        <v>99</v>
      </c>
      <c r="D68" s="9">
        <v>76.8</v>
      </c>
      <c r="E68" s="9">
        <v>85.15</v>
      </c>
      <c r="F68" s="10">
        <f t="shared" si="2"/>
        <v>0.10872395833333348</v>
      </c>
      <c r="G68" s="5">
        <f t="shared" si="3"/>
        <v>5676.6666666666697</v>
      </c>
      <c r="H68" s="5">
        <f t="shared" si="4"/>
        <v>556.66666666666731</v>
      </c>
      <c r="I68" s="2">
        <f t="shared" si="6"/>
        <v>64</v>
      </c>
      <c r="K68" s="20"/>
      <c r="N68" s="9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x14ac:dyDescent="0.3">
      <c r="A69" s="2">
        <f t="shared" ref="A69:A132" si="16">RANK(E69,$E$5:$E$294,1)</f>
        <v>65</v>
      </c>
      <c r="B69" s="2" t="s">
        <v>130</v>
      </c>
      <c r="C69" s="2" t="s">
        <v>16</v>
      </c>
      <c r="D69" s="9">
        <v>74.040999999999997</v>
      </c>
      <c r="E69" s="9">
        <v>85.888000000000005</v>
      </c>
      <c r="F69" s="10">
        <f t="shared" ref="F69:F132" si="17">+E69/D69-1</f>
        <v>0.16000594265339485</v>
      </c>
      <c r="G69" s="5">
        <f t="shared" ref="G69:G132" si="18">+E69*66.6666666666667</f>
        <v>5725.8666666666695</v>
      </c>
      <c r="H69" s="5">
        <f t="shared" ref="H69:H132" si="19">(E69-D69)*1000/15</f>
        <v>789.80000000000064</v>
      </c>
      <c r="I69" s="2">
        <f t="shared" si="6"/>
        <v>65</v>
      </c>
      <c r="K69" s="20"/>
      <c r="N69" s="9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x14ac:dyDescent="0.3">
      <c r="A70" s="2">
        <f t="shared" si="16"/>
        <v>66</v>
      </c>
      <c r="B70" s="2" t="s">
        <v>131</v>
      </c>
      <c r="C70" s="2" t="s">
        <v>99</v>
      </c>
      <c r="D70" s="9">
        <v>78.688000000000002</v>
      </c>
      <c r="E70" s="9">
        <v>86.191999999999993</v>
      </c>
      <c r="F70" s="10">
        <f t="shared" si="17"/>
        <v>9.5363969093127166E-2</v>
      </c>
      <c r="G70" s="5">
        <f t="shared" si="18"/>
        <v>5746.1333333333359</v>
      </c>
      <c r="H70" s="5">
        <f t="shared" si="19"/>
        <v>500.26666666666608</v>
      </c>
      <c r="I70" s="2">
        <f t="shared" ref="I70:I133" si="20">+A70</f>
        <v>66</v>
      </c>
      <c r="K70" s="20"/>
      <c r="N70" s="9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1:30" x14ac:dyDescent="0.3">
      <c r="A71" s="2">
        <f t="shared" si="16"/>
        <v>67</v>
      </c>
      <c r="B71" s="2" t="s">
        <v>132</v>
      </c>
      <c r="C71" s="2" t="s">
        <v>27</v>
      </c>
      <c r="D71" s="9">
        <v>75.17</v>
      </c>
      <c r="E71" s="9">
        <v>86.46</v>
      </c>
      <c r="F71" s="10">
        <f t="shared" si="17"/>
        <v>0.15019289610216835</v>
      </c>
      <c r="G71" s="5">
        <f t="shared" si="18"/>
        <v>5764.0000000000027</v>
      </c>
      <c r="H71" s="5">
        <f t="shared" si="19"/>
        <v>752.66666666666617</v>
      </c>
      <c r="I71" s="2">
        <f t="shared" si="20"/>
        <v>67</v>
      </c>
      <c r="K71" s="20"/>
      <c r="N71" s="9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1:30" x14ac:dyDescent="0.3">
      <c r="A72" s="2">
        <f t="shared" si="16"/>
        <v>68</v>
      </c>
      <c r="B72" s="2" t="s">
        <v>133</v>
      </c>
      <c r="C72" s="2" t="s">
        <v>13</v>
      </c>
      <c r="D72" s="9">
        <v>83.007999999999996</v>
      </c>
      <c r="E72" s="9">
        <v>86.575999999999993</v>
      </c>
      <c r="F72" s="10">
        <f t="shared" si="17"/>
        <v>4.2983808789514244E-2</v>
      </c>
      <c r="G72" s="5">
        <f t="shared" si="18"/>
        <v>5771.7333333333354</v>
      </c>
      <c r="H72" s="5">
        <f t="shared" si="19"/>
        <v>237.8666666666665</v>
      </c>
      <c r="I72" s="2">
        <f t="shared" si="20"/>
        <v>68</v>
      </c>
      <c r="K72" s="20"/>
      <c r="N72" s="9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1:30" x14ac:dyDescent="0.3">
      <c r="A73" s="2">
        <f t="shared" si="16"/>
        <v>69</v>
      </c>
      <c r="B73" s="2" t="s">
        <v>134</v>
      </c>
      <c r="C73" s="2" t="s">
        <v>135</v>
      </c>
      <c r="D73" s="9">
        <v>76.569000000000003</v>
      </c>
      <c r="E73" s="9">
        <v>86.799000000000007</v>
      </c>
      <c r="F73" s="10">
        <f t="shared" si="17"/>
        <v>0.13360498374015606</v>
      </c>
      <c r="G73" s="5">
        <f t="shared" si="18"/>
        <v>5786.6000000000031</v>
      </c>
      <c r="H73" s="5">
        <f t="shared" si="19"/>
        <v>682.00000000000023</v>
      </c>
      <c r="I73" s="2">
        <f t="shared" si="20"/>
        <v>69</v>
      </c>
      <c r="K73" s="20"/>
      <c r="N73" s="9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1:30" x14ac:dyDescent="0.3">
      <c r="A74" s="2">
        <f t="shared" si="16"/>
        <v>70</v>
      </c>
      <c r="B74" s="2" t="s">
        <v>136</v>
      </c>
      <c r="C74" s="2" t="s">
        <v>93</v>
      </c>
      <c r="D74" s="9">
        <v>81.944999999999993</v>
      </c>
      <c r="E74" s="9">
        <v>86.861000000000004</v>
      </c>
      <c r="F74" s="10">
        <f t="shared" si="17"/>
        <v>5.999145768503289E-2</v>
      </c>
      <c r="G74" s="5">
        <f t="shared" si="18"/>
        <v>5790.7333333333363</v>
      </c>
      <c r="H74" s="5">
        <f t="shared" si="19"/>
        <v>327.73333333333409</v>
      </c>
      <c r="I74" s="2">
        <f t="shared" si="20"/>
        <v>70</v>
      </c>
      <c r="K74" s="20"/>
      <c r="N74" s="9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1:30" x14ac:dyDescent="0.3">
      <c r="A75" s="2">
        <f t="shared" si="16"/>
        <v>71</v>
      </c>
      <c r="B75" s="2" t="s">
        <v>137</v>
      </c>
      <c r="C75" s="2" t="s">
        <v>138</v>
      </c>
      <c r="D75" s="9">
        <v>86.929000000000002</v>
      </c>
      <c r="E75" s="9">
        <v>86.929000000000002</v>
      </c>
      <c r="F75" s="10">
        <f t="shared" si="17"/>
        <v>0</v>
      </c>
      <c r="G75" s="5">
        <f t="shared" si="18"/>
        <v>5795.2666666666701</v>
      </c>
      <c r="H75" s="5">
        <f t="shared" si="19"/>
        <v>0</v>
      </c>
      <c r="I75" s="2">
        <f t="shared" si="20"/>
        <v>71</v>
      </c>
      <c r="K75" s="20"/>
      <c r="N75" s="9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1:30" x14ac:dyDescent="0.3">
      <c r="A76" s="2">
        <f t="shared" si="16"/>
        <v>72</v>
      </c>
      <c r="B76" s="2" t="s">
        <v>100</v>
      </c>
      <c r="C76" s="2" t="s">
        <v>22</v>
      </c>
      <c r="D76" s="9">
        <v>72.325000000000003</v>
      </c>
      <c r="E76" s="9">
        <v>86.947000000000003</v>
      </c>
      <c r="F76" s="10">
        <f t="shared" si="17"/>
        <v>0.20217075699965426</v>
      </c>
      <c r="G76" s="5">
        <f t="shared" si="18"/>
        <v>5796.4666666666699</v>
      </c>
      <c r="H76" s="5">
        <f t="shared" si="19"/>
        <v>974.8</v>
      </c>
      <c r="I76" s="2">
        <f t="shared" si="20"/>
        <v>72</v>
      </c>
      <c r="K76" s="20"/>
      <c r="N76" s="9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1:30" x14ac:dyDescent="0.3">
      <c r="A77" s="2">
        <f t="shared" si="16"/>
        <v>73</v>
      </c>
      <c r="B77" s="2" t="s">
        <v>139</v>
      </c>
      <c r="C77" s="2" t="s">
        <v>46</v>
      </c>
      <c r="D77" s="9">
        <v>73.753</v>
      </c>
      <c r="E77" s="9">
        <v>87.129000000000005</v>
      </c>
      <c r="F77" s="10">
        <f t="shared" si="17"/>
        <v>0.1813621140834949</v>
      </c>
      <c r="G77" s="5">
        <f t="shared" si="18"/>
        <v>5808.6000000000031</v>
      </c>
      <c r="H77" s="5">
        <f t="shared" si="19"/>
        <v>891.73333333333369</v>
      </c>
      <c r="I77" s="2">
        <f t="shared" si="20"/>
        <v>73</v>
      </c>
      <c r="K77" s="20"/>
      <c r="N77" s="9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1:30" x14ac:dyDescent="0.3">
      <c r="A78" s="2">
        <f t="shared" si="16"/>
        <v>74</v>
      </c>
      <c r="B78" s="2" t="s">
        <v>140</v>
      </c>
      <c r="C78" s="2" t="s">
        <v>138</v>
      </c>
      <c r="D78" s="9">
        <v>77.856999999999999</v>
      </c>
      <c r="E78" s="9">
        <v>87.207999999999998</v>
      </c>
      <c r="F78" s="10">
        <f t="shared" si="17"/>
        <v>0.12010480753175701</v>
      </c>
      <c r="G78" s="5">
        <f t="shared" si="18"/>
        <v>5813.8666666666695</v>
      </c>
      <c r="H78" s="5">
        <f t="shared" si="19"/>
        <v>623.4</v>
      </c>
      <c r="I78" s="2">
        <f t="shared" si="20"/>
        <v>74</v>
      </c>
      <c r="K78" s="20"/>
      <c r="N78" s="9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1:30" x14ac:dyDescent="0.3">
      <c r="A79" s="2">
        <f t="shared" si="16"/>
        <v>75</v>
      </c>
      <c r="B79" s="2" t="s">
        <v>141</v>
      </c>
      <c r="C79" s="2" t="s">
        <v>13</v>
      </c>
      <c r="D79" s="9">
        <v>81.045000000000002</v>
      </c>
      <c r="E79" s="9">
        <v>87.325000000000003</v>
      </c>
      <c r="F79" s="10">
        <f t="shared" si="17"/>
        <v>7.7487815411191319E-2</v>
      </c>
      <c r="G79" s="5">
        <f t="shared" si="18"/>
        <v>5821.6666666666697</v>
      </c>
      <c r="H79" s="5">
        <f t="shared" si="19"/>
        <v>418.66666666666674</v>
      </c>
      <c r="I79" s="2">
        <f t="shared" si="20"/>
        <v>75</v>
      </c>
      <c r="K79" s="20"/>
      <c r="N79" s="9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1:30" x14ac:dyDescent="0.3">
      <c r="A80" s="2">
        <f t="shared" si="16"/>
        <v>76</v>
      </c>
      <c r="B80" s="2" t="s">
        <v>142</v>
      </c>
      <c r="C80" s="2" t="s">
        <v>99</v>
      </c>
      <c r="D80" s="9">
        <v>77.589500000000001</v>
      </c>
      <c r="E80" s="9">
        <v>87.602100000000007</v>
      </c>
      <c r="F80" s="10">
        <f t="shared" si="17"/>
        <v>0.12904581161110729</v>
      </c>
      <c r="G80" s="5">
        <f t="shared" si="18"/>
        <v>5840.1400000000031</v>
      </c>
      <c r="H80" s="5">
        <f t="shared" si="19"/>
        <v>667.506666666667</v>
      </c>
      <c r="I80" s="2">
        <f t="shared" si="20"/>
        <v>76</v>
      </c>
      <c r="K80" s="20"/>
      <c r="N80" s="9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1:30" x14ac:dyDescent="0.3">
      <c r="A81" s="2">
        <f t="shared" si="16"/>
        <v>77</v>
      </c>
      <c r="B81" s="2" t="s">
        <v>143</v>
      </c>
      <c r="C81" s="2" t="s">
        <v>19</v>
      </c>
      <c r="D81" s="9">
        <v>87.971999999999994</v>
      </c>
      <c r="E81" s="9">
        <v>87.944000000000003</v>
      </c>
      <c r="F81" s="10">
        <f t="shared" si="17"/>
        <v>-3.1828309007397859E-4</v>
      </c>
      <c r="G81" s="5">
        <f t="shared" si="18"/>
        <v>5862.9333333333361</v>
      </c>
      <c r="H81" s="5">
        <f t="shared" si="19"/>
        <v>-1.8666666666661058</v>
      </c>
      <c r="I81" s="2">
        <f t="shared" si="20"/>
        <v>77</v>
      </c>
      <c r="K81" s="20"/>
      <c r="N81" s="9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1:30" x14ac:dyDescent="0.3">
      <c r="A82" s="2">
        <f t="shared" si="16"/>
        <v>78</v>
      </c>
      <c r="B82" s="2" t="s">
        <v>144</v>
      </c>
      <c r="C82" s="2" t="s">
        <v>93</v>
      </c>
      <c r="D82" s="9">
        <v>89.637500000000003</v>
      </c>
      <c r="E82" s="9">
        <v>88.369</v>
      </c>
      <c r="F82" s="10">
        <f t="shared" si="17"/>
        <v>-1.4151443313345502E-2</v>
      </c>
      <c r="G82" s="5">
        <f t="shared" si="18"/>
        <v>5891.2666666666692</v>
      </c>
      <c r="H82" s="5">
        <f t="shared" si="19"/>
        <v>-84.566666666666876</v>
      </c>
      <c r="I82" s="2">
        <f t="shared" si="20"/>
        <v>78</v>
      </c>
      <c r="K82" s="20"/>
      <c r="N82" s="9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1:30" x14ac:dyDescent="0.3">
      <c r="A83" s="2">
        <f t="shared" si="16"/>
        <v>79</v>
      </c>
      <c r="B83" s="2" t="s">
        <v>145</v>
      </c>
      <c r="C83" s="2" t="s">
        <v>46</v>
      </c>
      <c r="D83" s="9">
        <v>88.674999999999997</v>
      </c>
      <c r="E83" s="9">
        <v>88.674999999999997</v>
      </c>
      <c r="F83" s="10">
        <f t="shared" si="17"/>
        <v>0</v>
      </c>
      <c r="G83" s="5">
        <f t="shared" si="18"/>
        <v>5911.6666666666697</v>
      </c>
      <c r="H83" s="5">
        <f t="shared" si="19"/>
        <v>0</v>
      </c>
      <c r="I83" s="2">
        <f t="shared" si="20"/>
        <v>79</v>
      </c>
      <c r="K83" s="20"/>
      <c r="N83" s="9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1:30" x14ac:dyDescent="0.3">
      <c r="A84" s="2">
        <f t="shared" si="16"/>
        <v>80</v>
      </c>
      <c r="B84" s="2" t="s">
        <v>146</v>
      </c>
      <c r="C84" s="2" t="s">
        <v>27</v>
      </c>
      <c r="D84" s="9">
        <v>84.102000000000004</v>
      </c>
      <c r="E84" s="9">
        <v>88.873000000000005</v>
      </c>
      <c r="F84" s="10">
        <f t="shared" si="17"/>
        <v>5.6728734156143767E-2</v>
      </c>
      <c r="G84" s="5">
        <f t="shared" si="18"/>
        <v>5924.8666666666695</v>
      </c>
      <c r="H84" s="5">
        <f t="shared" si="19"/>
        <v>318.06666666666672</v>
      </c>
      <c r="I84" s="2">
        <f t="shared" si="20"/>
        <v>80</v>
      </c>
      <c r="K84" s="20"/>
      <c r="N84" s="9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1:30" x14ac:dyDescent="0.3">
      <c r="A85" s="2">
        <f t="shared" si="16"/>
        <v>81</v>
      </c>
      <c r="B85" s="2" t="s">
        <v>147</v>
      </c>
      <c r="C85" s="2" t="s">
        <v>93</v>
      </c>
      <c r="D85" s="9">
        <v>85.162000000000006</v>
      </c>
      <c r="E85" s="9">
        <v>89.155000000000001</v>
      </c>
      <c r="F85" s="10">
        <f t="shared" si="17"/>
        <v>4.6887109274089234E-2</v>
      </c>
      <c r="G85" s="5">
        <f t="shared" si="18"/>
        <v>5943.6666666666697</v>
      </c>
      <c r="H85" s="5">
        <f t="shared" si="19"/>
        <v>266.19999999999965</v>
      </c>
      <c r="I85" s="2">
        <f t="shared" si="20"/>
        <v>81</v>
      </c>
      <c r="K85" s="20"/>
      <c r="N85" s="9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1:30" x14ac:dyDescent="0.3">
      <c r="A86" s="2">
        <f t="shared" si="16"/>
        <v>82</v>
      </c>
      <c r="B86" s="2" t="s">
        <v>148</v>
      </c>
      <c r="C86" s="2" t="s">
        <v>125</v>
      </c>
      <c r="D86" s="9">
        <v>78.563999999999993</v>
      </c>
      <c r="E86" s="9">
        <v>89.554000000000002</v>
      </c>
      <c r="F86" s="10">
        <f t="shared" si="17"/>
        <v>0.1398859528537244</v>
      </c>
      <c r="G86" s="5">
        <f t="shared" si="18"/>
        <v>5970.2666666666701</v>
      </c>
      <c r="H86" s="5">
        <f t="shared" si="19"/>
        <v>732.66666666666731</v>
      </c>
      <c r="I86" s="2">
        <f t="shared" si="20"/>
        <v>82</v>
      </c>
      <c r="K86" s="20"/>
      <c r="N86" s="9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1:30" x14ac:dyDescent="0.3">
      <c r="A87" s="2">
        <f t="shared" si="16"/>
        <v>83</v>
      </c>
      <c r="B87" s="2" t="s">
        <v>85</v>
      </c>
      <c r="C87" s="2" t="s">
        <v>22</v>
      </c>
      <c r="D87" s="9">
        <v>73.22</v>
      </c>
      <c r="E87" s="9">
        <v>90.08</v>
      </c>
      <c r="F87" s="10">
        <f t="shared" si="17"/>
        <v>0.23026495493034682</v>
      </c>
      <c r="G87" s="5">
        <f t="shared" si="18"/>
        <v>6005.3333333333358</v>
      </c>
      <c r="H87" s="5">
        <f t="shared" si="19"/>
        <v>1124</v>
      </c>
      <c r="I87" s="2">
        <f t="shared" si="20"/>
        <v>83</v>
      </c>
      <c r="K87" s="20"/>
      <c r="N87" s="9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1:30" x14ac:dyDescent="0.3">
      <c r="A88" s="2">
        <f t="shared" si="16"/>
        <v>84</v>
      </c>
      <c r="B88" s="2" t="s">
        <v>42</v>
      </c>
      <c r="C88" s="2" t="s">
        <v>46</v>
      </c>
      <c r="D88" s="9">
        <v>69.594999999999999</v>
      </c>
      <c r="E88" s="9">
        <v>90.361999999999995</v>
      </c>
      <c r="F88" s="10">
        <f t="shared" si="17"/>
        <v>0.29839787341044599</v>
      </c>
      <c r="G88" s="5">
        <f t="shared" si="18"/>
        <v>6024.1333333333359</v>
      </c>
      <c r="H88" s="5">
        <f t="shared" si="19"/>
        <v>1384.4666666666665</v>
      </c>
      <c r="I88" s="2">
        <f t="shared" si="20"/>
        <v>84</v>
      </c>
      <c r="K88" s="20"/>
      <c r="N88" s="9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1:30" x14ac:dyDescent="0.3">
      <c r="A89" s="2">
        <f t="shared" si="16"/>
        <v>85</v>
      </c>
      <c r="B89" s="2" t="s">
        <v>149</v>
      </c>
      <c r="C89" s="2" t="s">
        <v>46</v>
      </c>
      <c r="D89" s="9">
        <v>90.438000000000002</v>
      </c>
      <c r="E89" s="9">
        <v>90.438000000000002</v>
      </c>
      <c r="F89" s="10">
        <f t="shared" si="17"/>
        <v>0</v>
      </c>
      <c r="G89" s="5">
        <f t="shared" si="18"/>
        <v>6029.2000000000035</v>
      </c>
      <c r="H89" s="5">
        <f t="shared" si="19"/>
        <v>0</v>
      </c>
      <c r="I89" s="2">
        <f t="shared" si="20"/>
        <v>85</v>
      </c>
      <c r="K89" s="20"/>
      <c r="N89" s="9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1:30" x14ac:dyDescent="0.3">
      <c r="A90" s="2">
        <f t="shared" si="16"/>
        <v>86</v>
      </c>
      <c r="B90" s="2" t="s">
        <v>150</v>
      </c>
      <c r="C90" s="2" t="s">
        <v>51</v>
      </c>
      <c r="D90" s="9">
        <v>84.064999999999998</v>
      </c>
      <c r="E90" s="9">
        <v>90.808999999999997</v>
      </c>
      <c r="F90" s="10">
        <f t="shared" si="17"/>
        <v>8.0223636471777882E-2</v>
      </c>
      <c r="G90" s="5">
        <f t="shared" si="18"/>
        <v>6053.9333333333361</v>
      </c>
      <c r="H90" s="5">
        <f t="shared" si="19"/>
        <v>449.6</v>
      </c>
      <c r="I90" s="2">
        <f t="shared" si="20"/>
        <v>86</v>
      </c>
      <c r="K90" s="20"/>
      <c r="N90" s="9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1:30" x14ac:dyDescent="0.3">
      <c r="A91" s="2">
        <f t="shared" si="16"/>
        <v>87</v>
      </c>
      <c r="B91" s="2" t="s">
        <v>151</v>
      </c>
      <c r="C91" s="2" t="s">
        <v>13</v>
      </c>
      <c r="D91" s="9">
        <v>82.561999999999998</v>
      </c>
      <c r="E91" s="9">
        <v>90.81</v>
      </c>
      <c r="F91" s="10">
        <f t="shared" si="17"/>
        <v>9.9900680700564459E-2</v>
      </c>
      <c r="G91" s="5">
        <f t="shared" si="18"/>
        <v>6054.0000000000027</v>
      </c>
      <c r="H91" s="5">
        <f t="shared" si="19"/>
        <v>549.86666666666702</v>
      </c>
      <c r="I91" s="2">
        <f t="shared" si="20"/>
        <v>87</v>
      </c>
      <c r="K91" s="20"/>
      <c r="N91" s="9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1:30" x14ac:dyDescent="0.3">
      <c r="A92" s="2">
        <f t="shared" si="16"/>
        <v>88</v>
      </c>
      <c r="B92" s="2" t="s">
        <v>152</v>
      </c>
      <c r="C92" s="2" t="s">
        <v>93</v>
      </c>
      <c r="D92" s="9">
        <v>81.981999999999999</v>
      </c>
      <c r="E92" s="9">
        <v>91</v>
      </c>
      <c r="F92" s="10">
        <f t="shared" si="17"/>
        <v>0.10999975604400958</v>
      </c>
      <c r="G92" s="5">
        <f t="shared" si="18"/>
        <v>6066.6666666666697</v>
      </c>
      <c r="H92" s="5">
        <f t="shared" si="19"/>
        <v>601.20000000000005</v>
      </c>
      <c r="I92" s="2">
        <f t="shared" si="20"/>
        <v>88</v>
      </c>
      <c r="K92" s="20"/>
      <c r="N92" s="9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1:30" x14ac:dyDescent="0.3">
      <c r="A93" s="2">
        <f t="shared" si="16"/>
        <v>89</v>
      </c>
      <c r="B93" s="2" t="s">
        <v>153</v>
      </c>
      <c r="C93" s="2" t="s">
        <v>16</v>
      </c>
      <c r="D93" s="9">
        <v>78.481999999999999</v>
      </c>
      <c r="E93" s="9">
        <v>91.037999999999997</v>
      </c>
      <c r="F93" s="10">
        <f t="shared" si="17"/>
        <v>0.15998572921179366</v>
      </c>
      <c r="G93" s="5">
        <f t="shared" si="18"/>
        <v>6069.2000000000025</v>
      </c>
      <c r="H93" s="5">
        <f t="shared" si="19"/>
        <v>837.06666666666649</v>
      </c>
      <c r="I93" s="2">
        <f t="shared" si="20"/>
        <v>89</v>
      </c>
      <c r="K93" s="20"/>
      <c r="N93" s="9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1:30" x14ac:dyDescent="0.3">
      <c r="A94" s="2">
        <f t="shared" si="16"/>
        <v>90</v>
      </c>
      <c r="B94" s="2" t="s">
        <v>74</v>
      </c>
      <c r="C94" s="2" t="s">
        <v>125</v>
      </c>
      <c r="D94" s="9">
        <v>72.989999999999995</v>
      </c>
      <c r="E94" s="9">
        <v>91.179000000000002</v>
      </c>
      <c r="F94" s="10">
        <f t="shared" si="17"/>
        <v>0.24919852034525292</v>
      </c>
      <c r="G94" s="5">
        <f t="shared" si="18"/>
        <v>6078.6000000000031</v>
      </c>
      <c r="H94" s="5">
        <f t="shared" si="19"/>
        <v>1212.6000000000006</v>
      </c>
      <c r="I94" s="2">
        <f t="shared" si="20"/>
        <v>90</v>
      </c>
      <c r="K94" s="20"/>
      <c r="N94" s="9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1:30" x14ac:dyDescent="0.3">
      <c r="A95" s="2">
        <f t="shared" si="16"/>
        <v>91</v>
      </c>
      <c r="B95" s="2" t="s">
        <v>49</v>
      </c>
      <c r="C95" s="2" t="s">
        <v>32</v>
      </c>
      <c r="D95" s="9">
        <v>70.626000000000005</v>
      </c>
      <c r="E95" s="9">
        <v>91.346000000000004</v>
      </c>
      <c r="F95" s="10">
        <f t="shared" si="17"/>
        <v>0.29337637697165353</v>
      </c>
      <c r="G95" s="5">
        <f t="shared" si="18"/>
        <v>6089.7333333333363</v>
      </c>
      <c r="H95" s="5">
        <f t="shared" si="19"/>
        <v>1381.3333333333333</v>
      </c>
      <c r="I95" s="2">
        <f t="shared" si="20"/>
        <v>91</v>
      </c>
      <c r="K95" s="20"/>
      <c r="N95" s="9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1:30" x14ac:dyDescent="0.3">
      <c r="A96" s="2">
        <f t="shared" si="16"/>
        <v>92</v>
      </c>
      <c r="B96" s="2" t="s">
        <v>154</v>
      </c>
      <c r="C96" s="2" t="s">
        <v>112</v>
      </c>
      <c r="D96" s="9">
        <v>79.89</v>
      </c>
      <c r="E96" s="9">
        <v>91.6</v>
      </c>
      <c r="F96" s="10">
        <f t="shared" si="17"/>
        <v>0.14657654274627596</v>
      </c>
      <c r="G96" s="5">
        <f t="shared" si="18"/>
        <v>6106.6666666666697</v>
      </c>
      <c r="H96" s="5">
        <f t="shared" si="19"/>
        <v>780.66666666666629</v>
      </c>
      <c r="I96" s="2">
        <f t="shared" si="20"/>
        <v>92</v>
      </c>
      <c r="K96" s="20"/>
      <c r="N96" s="9"/>
    </row>
    <row r="97" spans="1:14" x14ac:dyDescent="0.3">
      <c r="A97" s="2">
        <f t="shared" si="16"/>
        <v>93</v>
      </c>
      <c r="B97" s="2" t="s">
        <v>155</v>
      </c>
      <c r="C97" s="2" t="s">
        <v>16</v>
      </c>
      <c r="D97" s="9">
        <v>85.108000000000004</v>
      </c>
      <c r="E97" s="9">
        <v>91.915000000000006</v>
      </c>
      <c r="F97" s="10">
        <f t="shared" si="17"/>
        <v>7.9980730366123076E-2</v>
      </c>
      <c r="G97" s="5">
        <f t="shared" si="18"/>
        <v>6127.6666666666697</v>
      </c>
      <c r="H97" s="5">
        <f t="shared" si="19"/>
        <v>453.80000000000013</v>
      </c>
      <c r="I97" s="2">
        <f t="shared" si="20"/>
        <v>93</v>
      </c>
      <c r="K97" s="20"/>
      <c r="N97" s="9"/>
    </row>
    <row r="98" spans="1:14" x14ac:dyDescent="0.3">
      <c r="A98" s="2">
        <f t="shared" si="16"/>
        <v>94</v>
      </c>
      <c r="B98" s="2" t="s">
        <v>156</v>
      </c>
      <c r="C98" s="2" t="s">
        <v>13</v>
      </c>
      <c r="D98" s="9">
        <v>91.965000000000003</v>
      </c>
      <c r="E98" s="9">
        <v>91.965000000000003</v>
      </c>
      <c r="F98" s="10">
        <f t="shared" si="17"/>
        <v>0</v>
      </c>
      <c r="G98" s="5">
        <f t="shared" si="18"/>
        <v>6131.0000000000036</v>
      </c>
      <c r="H98" s="5">
        <f t="shared" si="19"/>
        <v>0</v>
      </c>
      <c r="I98" s="2">
        <f t="shared" si="20"/>
        <v>94</v>
      </c>
      <c r="K98" s="20"/>
      <c r="N98" s="9"/>
    </row>
    <row r="99" spans="1:14" x14ac:dyDescent="0.3">
      <c r="A99" s="2">
        <f t="shared" si="16"/>
        <v>95</v>
      </c>
      <c r="B99" s="2" t="s">
        <v>76</v>
      </c>
      <c r="C99" s="2" t="s">
        <v>157</v>
      </c>
      <c r="D99" s="9">
        <v>74.263999999999996</v>
      </c>
      <c r="E99" s="9">
        <v>91.983000000000004</v>
      </c>
      <c r="F99" s="10">
        <f t="shared" si="17"/>
        <v>0.23859474307874629</v>
      </c>
      <c r="G99" s="5">
        <f t="shared" si="18"/>
        <v>6132.2000000000035</v>
      </c>
      <c r="H99" s="5">
        <f t="shared" si="19"/>
        <v>1181.2666666666671</v>
      </c>
      <c r="I99" s="2">
        <f t="shared" si="20"/>
        <v>95</v>
      </c>
      <c r="K99" s="20"/>
      <c r="N99" s="9"/>
    </row>
    <row r="100" spans="1:14" x14ac:dyDescent="0.3">
      <c r="A100" s="2">
        <f t="shared" si="16"/>
        <v>96</v>
      </c>
      <c r="B100" s="2" t="s">
        <v>158</v>
      </c>
      <c r="C100" s="2" t="s">
        <v>54</v>
      </c>
      <c r="D100" s="9">
        <v>83.774000000000001</v>
      </c>
      <c r="E100" s="9">
        <v>92.152000000000001</v>
      </c>
      <c r="F100" s="10">
        <f t="shared" si="17"/>
        <v>0.10000716212667404</v>
      </c>
      <c r="G100" s="5">
        <f t="shared" si="18"/>
        <v>6143.4666666666699</v>
      </c>
      <c r="H100" s="5">
        <f t="shared" si="19"/>
        <v>558.5333333333333</v>
      </c>
      <c r="I100" s="2">
        <f t="shared" si="20"/>
        <v>96</v>
      </c>
      <c r="K100" s="20"/>
      <c r="N100" s="9"/>
    </row>
    <row r="101" spans="1:14" x14ac:dyDescent="0.3">
      <c r="A101" s="2">
        <f t="shared" si="16"/>
        <v>97</v>
      </c>
      <c r="B101" s="2" t="s">
        <v>159</v>
      </c>
      <c r="C101" s="2" t="s">
        <v>46</v>
      </c>
      <c r="D101" s="9">
        <v>84.477800000000002</v>
      </c>
      <c r="E101" s="9">
        <v>92.197000000000003</v>
      </c>
      <c r="F101" s="10">
        <f t="shared" si="17"/>
        <v>9.1375485630544429E-2</v>
      </c>
      <c r="G101" s="5">
        <f t="shared" si="18"/>
        <v>6146.4666666666699</v>
      </c>
      <c r="H101" s="5">
        <f t="shared" si="19"/>
        <v>514.61333333333334</v>
      </c>
      <c r="I101" s="2">
        <f t="shared" si="20"/>
        <v>97</v>
      </c>
      <c r="K101" s="20"/>
      <c r="N101" s="9"/>
    </row>
    <row r="102" spans="1:14" x14ac:dyDescent="0.3">
      <c r="A102" s="2">
        <f t="shared" si="16"/>
        <v>98</v>
      </c>
      <c r="B102" s="2" t="s">
        <v>160</v>
      </c>
      <c r="C102" s="2" t="s">
        <v>78</v>
      </c>
      <c r="D102" s="9">
        <v>89.611999999999995</v>
      </c>
      <c r="E102" s="9">
        <v>92.290999999999997</v>
      </c>
      <c r="F102" s="10">
        <f t="shared" si="17"/>
        <v>2.989554970316477E-2</v>
      </c>
      <c r="G102" s="5">
        <f t="shared" si="18"/>
        <v>6152.7333333333363</v>
      </c>
      <c r="H102" s="5">
        <f t="shared" si="19"/>
        <v>178.60000000000011</v>
      </c>
      <c r="I102" s="2">
        <f t="shared" si="20"/>
        <v>98</v>
      </c>
      <c r="K102" s="20"/>
      <c r="N102" s="9"/>
    </row>
    <row r="103" spans="1:14" x14ac:dyDescent="0.3">
      <c r="A103" s="2">
        <f t="shared" si="16"/>
        <v>99</v>
      </c>
      <c r="B103" s="2" t="s">
        <v>161</v>
      </c>
      <c r="C103" s="2" t="s">
        <v>78</v>
      </c>
      <c r="D103" s="9">
        <v>87.557000000000002</v>
      </c>
      <c r="E103" s="9">
        <v>92.561999999999998</v>
      </c>
      <c r="F103" s="10">
        <f t="shared" si="17"/>
        <v>5.7162762543257584E-2</v>
      </c>
      <c r="G103" s="5">
        <f t="shared" si="18"/>
        <v>6170.8000000000029</v>
      </c>
      <c r="H103" s="5">
        <f t="shared" si="19"/>
        <v>333.66666666666634</v>
      </c>
      <c r="I103" s="2">
        <f t="shared" si="20"/>
        <v>99</v>
      </c>
      <c r="K103" s="20"/>
      <c r="N103" s="9"/>
    </row>
    <row r="104" spans="1:14" x14ac:dyDescent="0.3">
      <c r="A104" s="2">
        <f t="shared" si="16"/>
        <v>100</v>
      </c>
      <c r="B104" s="2" t="s">
        <v>162</v>
      </c>
      <c r="C104" s="2" t="s">
        <v>99</v>
      </c>
      <c r="D104" s="9">
        <v>88.277000000000001</v>
      </c>
      <c r="E104" s="9">
        <v>92.775999999999996</v>
      </c>
      <c r="F104" s="10">
        <f t="shared" si="17"/>
        <v>5.0964577409744249E-2</v>
      </c>
      <c r="G104" s="5">
        <f t="shared" si="18"/>
        <v>6185.0666666666693</v>
      </c>
      <c r="H104" s="5">
        <f t="shared" si="19"/>
        <v>299.93333333333305</v>
      </c>
      <c r="I104" s="2">
        <f t="shared" si="20"/>
        <v>100</v>
      </c>
      <c r="K104" s="20"/>
      <c r="N104" s="9"/>
    </row>
    <row r="105" spans="1:14" x14ac:dyDescent="0.3">
      <c r="A105" s="2">
        <f t="shared" si="16"/>
        <v>101</v>
      </c>
      <c r="B105" s="2" t="s">
        <v>163</v>
      </c>
      <c r="C105" s="2" t="s">
        <v>27</v>
      </c>
      <c r="D105" s="9">
        <v>92.647999999999996</v>
      </c>
      <c r="E105" s="9">
        <v>93.072000000000003</v>
      </c>
      <c r="F105" s="10">
        <f t="shared" si="17"/>
        <v>4.5764614454710806E-3</v>
      </c>
      <c r="G105" s="5">
        <f t="shared" si="18"/>
        <v>6204.8000000000029</v>
      </c>
      <c r="H105" s="5">
        <f t="shared" si="19"/>
        <v>28.266666666667106</v>
      </c>
      <c r="I105" s="2">
        <f t="shared" si="20"/>
        <v>101</v>
      </c>
      <c r="K105" s="20"/>
      <c r="N105" s="9"/>
    </row>
    <row r="106" spans="1:14" x14ac:dyDescent="0.3">
      <c r="A106" s="2">
        <f t="shared" si="16"/>
        <v>102</v>
      </c>
      <c r="B106" s="2" t="s">
        <v>164</v>
      </c>
      <c r="C106" s="2" t="s">
        <v>46</v>
      </c>
      <c r="D106" s="9">
        <v>90.50188</v>
      </c>
      <c r="E106" s="9">
        <v>94.121920000000003</v>
      </c>
      <c r="F106" s="10">
        <f t="shared" si="17"/>
        <v>3.9999611057803364E-2</v>
      </c>
      <c r="G106" s="5">
        <f t="shared" si="18"/>
        <v>6274.7946666666703</v>
      </c>
      <c r="H106" s="5">
        <f t="shared" si="19"/>
        <v>241.33600000000021</v>
      </c>
      <c r="I106" s="2">
        <f t="shared" si="20"/>
        <v>102</v>
      </c>
      <c r="K106" s="20"/>
      <c r="N106" s="9"/>
    </row>
    <row r="107" spans="1:14" x14ac:dyDescent="0.3">
      <c r="A107" s="2">
        <f t="shared" si="16"/>
        <v>103</v>
      </c>
      <c r="B107" s="2" t="s">
        <v>165</v>
      </c>
      <c r="C107" s="2" t="s">
        <v>32</v>
      </c>
      <c r="D107" s="9">
        <v>91.02</v>
      </c>
      <c r="E107" s="9">
        <v>94.206000000000003</v>
      </c>
      <c r="F107" s="10">
        <f t="shared" si="17"/>
        <v>3.5003295978905724E-2</v>
      </c>
      <c r="G107" s="5">
        <f t="shared" si="18"/>
        <v>6280.4000000000033</v>
      </c>
      <c r="H107" s="5">
        <f t="shared" si="19"/>
        <v>212.40000000000049</v>
      </c>
      <c r="I107" s="2">
        <f t="shared" si="20"/>
        <v>103</v>
      </c>
      <c r="K107" s="20"/>
      <c r="N107" s="9"/>
    </row>
    <row r="108" spans="1:14" x14ac:dyDescent="0.3">
      <c r="A108" s="2">
        <f t="shared" si="16"/>
        <v>104</v>
      </c>
      <c r="B108" s="2" t="s">
        <v>166</v>
      </c>
      <c r="C108" s="2" t="s">
        <v>32</v>
      </c>
      <c r="D108" s="9">
        <v>81.998999999999995</v>
      </c>
      <c r="E108" s="9">
        <v>94.67</v>
      </c>
      <c r="F108" s="10">
        <f t="shared" si="17"/>
        <v>0.15452627471066727</v>
      </c>
      <c r="G108" s="5">
        <f t="shared" si="18"/>
        <v>6311.3333333333367</v>
      </c>
      <c r="H108" s="5">
        <f t="shared" si="19"/>
        <v>844.7333333333338</v>
      </c>
      <c r="I108" s="2">
        <f t="shared" si="20"/>
        <v>104</v>
      </c>
      <c r="N108" s="9"/>
    </row>
    <row r="109" spans="1:14" x14ac:dyDescent="0.3">
      <c r="A109" s="2">
        <f t="shared" si="16"/>
        <v>105</v>
      </c>
      <c r="B109" s="2" t="s">
        <v>167</v>
      </c>
      <c r="C109" s="2" t="s">
        <v>168</v>
      </c>
      <c r="D109" s="9">
        <v>87.078000000000003</v>
      </c>
      <c r="E109" s="9">
        <v>94.878</v>
      </c>
      <c r="F109" s="10">
        <f t="shared" si="17"/>
        <v>8.9574863915110603E-2</v>
      </c>
      <c r="G109" s="5">
        <f t="shared" si="18"/>
        <v>6325.2000000000035</v>
      </c>
      <c r="H109" s="5">
        <f t="shared" si="19"/>
        <v>519.99999999999977</v>
      </c>
      <c r="I109" s="2">
        <f t="shared" si="20"/>
        <v>105</v>
      </c>
      <c r="N109" s="9"/>
    </row>
    <row r="110" spans="1:14" x14ac:dyDescent="0.3">
      <c r="A110" s="2">
        <f t="shared" si="16"/>
        <v>106</v>
      </c>
      <c r="B110" s="2" t="s">
        <v>169</v>
      </c>
      <c r="C110" s="2" t="s">
        <v>78</v>
      </c>
      <c r="D110" s="9">
        <v>82.724999999999994</v>
      </c>
      <c r="E110" s="9">
        <v>95.13</v>
      </c>
      <c r="F110" s="10">
        <f t="shared" si="17"/>
        <v>0.14995466908431543</v>
      </c>
      <c r="G110" s="5">
        <f t="shared" si="18"/>
        <v>6342.0000000000027</v>
      </c>
      <c r="H110" s="5">
        <f t="shared" si="19"/>
        <v>827.00000000000011</v>
      </c>
      <c r="I110" s="2">
        <f t="shared" si="20"/>
        <v>106</v>
      </c>
      <c r="N110" s="9"/>
    </row>
    <row r="111" spans="1:14" x14ac:dyDescent="0.3">
      <c r="A111" s="2">
        <f t="shared" si="16"/>
        <v>107</v>
      </c>
      <c r="B111" s="2" t="s">
        <v>170</v>
      </c>
      <c r="C111" s="2" t="s">
        <v>46</v>
      </c>
      <c r="D111" s="9">
        <v>90.43</v>
      </c>
      <c r="E111" s="9">
        <v>95.823999999999998</v>
      </c>
      <c r="F111" s="10">
        <f t="shared" si="17"/>
        <v>5.9648346787570361E-2</v>
      </c>
      <c r="G111" s="5">
        <f t="shared" si="18"/>
        <v>6388.2666666666701</v>
      </c>
      <c r="H111" s="5">
        <f t="shared" si="19"/>
        <v>359.5999999999994</v>
      </c>
      <c r="I111" s="2">
        <f t="shared" si="20"/>
        <v>107</v>
      </c>
      <c r="N111" s="9"/>
    </row>
    <row r="112" spans="1:14" x14ac:dyDescent="0.3">
      <c r="A112" s="2">
        <f t="shared" si="16"/>
        <v>108</v>
      </c>
      <c r="B112" s="2" t="s">
        <v>171</v>
      </c>
      <c r="C112" s="2" t="s">
        <v>157</v>
      </c>
      <c r="D112" s="9">
        <v>96.21</v>
      </c>
      <c r="E112" s="9">
        <v>96.21</v>
      </c>
      <c r="F112" s="10">
        <f t="shared" si="17"/>
        <v>0</v>
      </c>
      <c r="G112" s="5">
        <f t="shared" si="18"/>
        <v>6414.0000000000027</v>
      </c>
      <c r="H112" s="5">
        <f t="shared" si="19"/>
        <v>0</v>
      </c>
      <c r="I112" s="2">
        <f t="shared" si="20"/>
        <v>108</v>
      </c>
      <c r="N112" s="9"/>
    </row>
    <row r="113" spans="1:14" x14ac:dyDescent="0.3">
      <c r="A113" s="2">
        <f t="shared" si="16"/>
        <v>109</v>
      </c>
      <c r="B113" s="2" t="s">
        <v>172</v>
      </c>
      <c r="C113" s="2" t="s">
        <v>173</v>
      </c>
      <c r="D113" s="9">
        <v>84.129000000000005</v>
      </c>
      <c r="E113" s="9">
        <v>96.335999999999999</v>
      </c>
      <c r="F113" s="10">
        <f t="shared" si="17"/>
        <v>0.14509859858075091</v>
      </c>
      <c r="G113" s="5">
        <f t="shared" si="18"/>
        <v>6422.4000000000033</v>
      </c>
      <c r="H113" s="5">
        <f t="shared" si="19"/>
        <v>813.7999999999995</v>
      </c>
      <c r="I113" s="2">
        <f t="shared" si="20"/>
        <v>109</v>
      </c>
      <c r="N113" s="9"/>
    </row>
    <row r="114" spans="1:14" x14ac:dyDescent="0.3">
      <c r="A114" s="2">
        <f t="shared" si="16"/>
        <v>110</v>
      </c>
      <c r="B114" s="2" t="s">
        <v>174</v>
      </c>
      <c r="C114" s="2" t="s">
        <v>46</v>
      </c>
      <c r="D114" s="9">
        <v>87.938000000000002</v>
      </c>
      <c r="E114" s="9">
        <v>96.674999999999997</v>
      </c>
      <c r="F114" s="10">
        <f t="shared" si="17"/>
        <v>9.9354090381859939E-2</v>
      </c>
      <c r="G114" s="5">
        <f t="shared" si="18"/>
        <v>6445.0000000000027</v>
      </c>
      <c r="H114" s="5">
        <f t="shared" si="19"/>
        <v>582.46666666666636</v>
      </c>
      <c r="I114" s="2">
        <f t="shared" si="20"/>
        <v>110</v>
      </c>
      <c r="N114" s="9"/>
    </row>
    <row r="115" spans="1:14" x14ac:dyDescent="0.3">
      <c r="A115" s="2">
        <f t="shared" si="16"/>
        <v>111</v>
      </c>
      <c r="B115" s="2" t="s">
        <v>175</v>
      </c>
      <c r="C115" s="2" t="s">
        <v>46</v>
      </c>
      <c r="D115" s="9">
        <v>97.15</v>
      </c>
      <c r="E115" s="9">
        <v>97.15</v>
      </c>
      <c r="F115" s="10">
        <f t="shared" si="17"/>
        <v>0</v>
      </c>
      <c r="G115" s="5">
        <f t="shared" si="18"/>
        <v>6476.6666666666706</v>
      </c>
      <c r="H115" s="5">
        <f t="shared" si="19"/>
        <v>0</v>
      </c>
      <c r="I115" s="2">
        <f t="shared" si="20"/>
        <v>111</v>
      </c>
      <c r="N115" s="9"/>
    </row>
    <row r="116" spans="1:14" x14ac:dyDescent="0.3">
      <c r="A116" s="2">
        <f t="shared" si="16"/>
        <v>112</v>
      </c>
      <c r="B116" s="2" t="s">
        <v>176</v>
      </c>
      <c r="C116" s="2" t="s">
        <v>173</v>
      </c>
      <c r="D116" s="9">
        <v>98.554000000000002</v>
      </c>
      <c r="E116" s="9">
        <v>98.554000000000002</v>
      </c>
      <c r="F116" s="10">
        <f t="shared" si="17"/>
        <v>0</v>
      </c>
      <c r="G116" s="5">
        <f t="shared" si="18"/>
        <v>6570.2666666666701</v>
      </c>
      <c r="H116" s="5">
        <f t="shared" si="19"/>
        <v>0</v>
      </c>
      <c r="I116" s="2">
        <f t="shared" si="20"/>
        <v>112</v>
      </c>
      <c r="N116" s="9"/>
    </row>
    <row r="117" spans="1:14" x14ac:dyDescent="0.3">
      <c r="A117" s="2">
        <f t="shared" si="16"/>
        <v>113</v>
      </c>
      <c r="B117" s="2" t="s">
        <v>105</v>
      </c>
      <c r="C117" s="2" t="s">
        <v>46</v>
      </c>
      <c r="D117" s="9">
        <v>82.158000000000001</v>
      </c>
      <c r="E117" s="9">
        <v>98.593999999999994</v>
      </c>
      <c r="F117" s="10">
        <f t="shared" si="17"/>
        <v>0.20005355534457991</v>
      </c>
      <c r="G117" s="5">
        <f t="shared" si="18"/>
        <v>6572.9333333333361</v>
      </c>
      <c r="H117" s="5">
        <f t="shared" si="19"/>
        <v>1095.7333333333329</v>
      </c>
      <c r="I117" s="2">
        <f t="shared" si="20"/>
        <v>113</v>
      </c>
      <c r="N117" s="9"/>
    </row>
    <row r="118" spans="1:14" x14ac:dyDescent="0.3">
      <c r="A118" s="2">
        <f t="shared" si="16"/>
        <v>114</v>
      </c>
      <c r="B118" s="2" t="s">
        <v>177</v>
      </c>
      <c r="C118" s="2" t="s">
        <v>46</v>
      </c>
      <c r="D118" s="9">
        <v>94.013999999999996</v>
      </c>
      <c r="E118" s="9">
        <v>98.725999999999999</v>
      </c>
      <c r="F118" s="10">
        <f t="shared" si="17"/>
        <v>5.0120194864594625E-2</v>
      </c>
      <c r="G118" s="5">
        <f t="shared" si="18"/>
        <v>6581.7333333333363</v>
      </c>
      <c r="H118" s="5">
        <f t="shared" si="19"/>
        <v>314.13333333333355</v>
      </c>
      <c r="I118" s="2">
        <f t="shared" si="20"/>
        <v>114</v>
      </c>
      <c r="N118" s="9"/>
    </row>
    <row r="119" spans="1:14" x14ac:dyDescent="0.3">
      <c r="A119" s="2">
        <f t="shared" si="16"/>
        <v>115</v>
      </c>
      <c r="B119" s="2" t="s">
        <v>178</v>
      </c>
      <c r="C119" s="2" t="s">
        <v>93</v>
      </c>
      <c r="D119" s="9">
        <v>93.15</v>
      </c>
      <c r="E119" s="9">
        <v>99.670500000000004</v>
      </c>
      <c r="F119" s="10">
        <f t="shared" si="17"/>
        <v>7.0000000000000062E-2</v>
      </c>
      <c r="G119" s="5">
        <f t="shared" si="18"/>
        <v>6644.7000000000035</v>
      </c>
      <c r="H119" s="5">
        <f t="shared" si="19"/>
        <v>434.69999999999987</v>
      </c>
      <c r="I119" s="2">
        <f t="shared" si="20"/>
        <v>115</v>
      </c>
      <c r="N119" s="9"/>
    </row>
    <row r="120" spans="1:14" x14ac:dyDescent="0.3">
      <c r="A120" s="2">
        <f t="shared" si="16"/>
        <v>116</v>
      </c>
      <c r="B120" s="2" t="s">
        <v>179</v>
      </c>
      <c r="C120" s="2" t="s">
        <v>32</v>
      </c>
      <c r="D120" s="9">
        <v>93.84</v>
      </c>
      <c r="E120" s="9">
        <v>100.096</v>
      </c>
      <c r="F120" s="10">
        <f t="shared" si="17"/>
        <v>6.6666666666666652E-2</v>
      </c>
      <c r="G120" s="5">
        <f t="shared" si="18"/>
        <v>6673.0666666666702</v>
      </c>
      <c r="H120" s="5">
        <f t="shared" si="19"/>
        <v>417.06666666666666</v>
      </c>
      <c r="I120" s="2">
        <f t="shared" si="20"/>
        <v>116</v>
      </c>
      <c r="N120" s="9"/>
    </row>
    <row r="121" spans="1:14" x14ac:dyDescent="0.3">
      <c r="A121" s="2">
        <f t="shared" si="16"/>
        <v>117</v>
      </c>
      <c r="B121" s="2" t="s">
        <v>180</v>
      </c>
      <c r="C121" s="2" t="s">
        <v>22</v>
      </c>
      <c r="D121" s="9">
        <v>84.269000000000005</v>
      </c>
      <c r="E121" s="9">
        <v>100.31</v>
      </c>
      <c r="F121" s="10">
        <f t="shared" si="17"/>
        <v>0.19035469745695321</v>
      </c>
      <c r="G121" s="5">
        <f t="shared" si="18"/>
        <v>6687.3333333333367</v>
      </c>
      <c r="H121" s="5">
        <f t="shared" si="19"/>
        <v>1069.3999999999999</v>
      </c>
      <c r="I121" s="2">
        <f t="shared" si="20"/>
        <v>117</v>
      </c>
      <c r="N121" s="9"/>
    </row>
    <row r="122" spans="1:14" x14ac:dyDescent="0.3">
      <c r="A122" s="2">
        <f t="shared" si="16"/>
        <v>118</v>
      </c>
      <c r="B122" s="2" t="s">
        <v>181</v>
      </c>
      <c r="C122" s="2" t="s">
        <v>32</v>
      </c>
      <c r="D122" s="9">
        <v>87.483990000000006</v>
      </c>
      <c r="E122" s="9">
        <v>100.346</v>
      </c>
      <c r="F122" s="10">
        <f t="shared" si="17"/>
        <v>0.14702130069741903</v>
      </c>
      <c r="G122" s="5">
        <f t="shared" si="18"/>
        <v>6689.7333333333372</v>
      </c>
      <c r="H122" s="5">
        <f t="shared" si="19"/>
        <v>857.46733333333327</v>
      </c>
      <c r="I122" s="2">
        <f t="shared" si="20"/>
        <v>118</v>
      </c>
      <c r="N122" s="9"/>
    </row>
    <row r="123" spans="1:14" x14ac:dyDescent="0.3">
      <c r="A123" s="2">
        <f t="shared" si="16"/>
        <v>119</v>
      </c>
      <c r="B123" s="2" t="s">
        <v>25</v>
      </c>
      <c r="C123" s="2" t="s">
        <v>22</v>
      </c>
      <c r="D123" s="9">
        <v>73.88</v>
      </c>
      <c r="E123" s="9">
        <v>100.577</v>
      </c>
      <c r="F123" s="10">
        <f t="shared" si="17"/>
        <v>0.36135625338386568</v>
      </c>
      <c r="G123" s="5">
        <f t="shared" si="18"/>
        <v>6705.1333333333369</v>
      </c>
      <c r="H123" s="5">
        <f t="shared" si="19"/>
        <v>1779.8000000000002</v>
      </c>
      <c r="I123" s="2">
        <f t="shared" si="20"/>
        <v>119</v>
      </c>
      <c r="N123" s="9"/>
    </row>
    <row r="124" spans="1:14" x14ac:dyDescent="0.3">
      <c r="A124" s="2">
        <f t="shared" si="16"/>
        <v>120</v>
      </c>
      <c r="B124" s="2" t="s">
        <v>182</v>
      </c>
      <c r="C124" s="2" t="s">
        <v>46</v>
      </c>
      <c r="D124" s="9">
        <v>89.370999999999995</v>
      </c>
      <c r="E124" s="9">
        <v>100.57899999999999</v>
      </c>
      <c r="F124" s="10">
        <f t="shared" si="17"/>
        <v>0.12540980855087214</v>
      </c>
      <c r="G124" s="5">
        <f t="shared" si="18"/>
        <v>6705.2666666666692</v>
      </c>
      <c r="H124" s="5">
        <f t="shared" si="19"/>
        <v>747.19999999999993</v>
      </c>
      <c r="I124" s="2">
        <f t="shared" si="20"/>
        <v>120</v>
      </c>
      <c r="N124" s="9"/>
    </row>
    <row r="125" spans="1:14" x14ac:dyDescent="0.3">
      <c r="A125" s="2">
        <f t="shared" si="16"/>
        <v>121</v>
      </c>
      <c r="B125" s="2" t="s">
        <v>72</v>
      </c>
      <c r="C125" s="2" t="s">
        <v>46</v>
      </c>
      <c r="D125" s="9">
        <v>80.706999999999994</v>
      </c>
      <c r="E125" s="9">
        <v>100.879</v>
      </c>
      <c r="F125" s="10">
        <f t="shared" si="17"/>
        <v>0.2499411451299145</v>
      </c>
      <c r="G125" s="5">
        <f t="shared" si="18"/>
        <v>6725.2666666666701</v>
      </c>
      <c r="H125" s="5">
        <f t="shared" si="19"/>
        <v>1344.8000000000006</v>
      </c>
      <c r="I125" s="2">
        <f t="shared" si="20"/>
        <v>121</v>
      </c>
      <c r="N125" s="9"/>
    </row>
    <row r="126" spans="1:14" x14ac:dyDescent="0.3">
      <c r="A126" s="2">
        <f t="shared" si="16"/>
        <v>122</v>
      </c>
      <c r="B126" s="2" t="s">
        <v>183</v>
      </c>
      <c r="C126" s="2" t="s">
        <v>32</v>
      </c>
      <c r="D126" s="9">
        <v>99.995999999999995</v>
      </c>
      <c r="E126" s="9">
        <v>101.196</v>
      </c>
      <c r="F126" s="10">
        <f t="shared" si="17"/>
        <v>1.2000480019200843E-2</v>
      </c>
      <c r="G126" s="5">
        <f t="shared" si="18"/>
        <v>6746.4000000000033</v>
      </c>
      <c r="H126" s="5">
        <f t="shared" si="19"/>
        <v>80.000000000000185</v>
      </c>
      <c r="I126" s="2">
        <f t="shared" si="20"/>
        <v>122</v>
      </c>
      <c r="N126" s="9"/>
    </row>
    <row r="127" spans="1:14" x14ac:dyDescent="0.3">
      <c r="A127" s="2">
        <f t="shared" si="16"/>
        <v>123</v>
      </c>
      <c r="B127" s="2" t="s">
        <v>184</v>
      </c>
      <c r="C127" s="2" t="s">
        <v>46</v>
      </c>
      <c r="D127" s="9">
        <v>90.856499999999997</v>
      </c>
      <c r="E127" s="9">
        <v>101.75928</v>
      </c>
      <c r="F127" s="10">
        <f t="shared" si="17"/>
        <v>0.12000000000000011</v>
      </c>
      <c r="G127" s="5">
        <f t="shared" si="18"/>
        <v>6783.9520000000039</v>
      </c>
      <c r="H127" s="5">
        <f t="shared" si="19"/>
        <v>726.85200000000043</v>
      </c>
      <c r="I127" s="2">
        <f t="shared" si="20"/>
        <v>123</v>
      </c>
      <c r="N127" s="9"/>
    </row>
    <row r="128" spans="1:14" x14ac:dyDescent="0.3">
      <c r="A128" s="2">
        <f t="shared" si="16"/>
        <v>124</v>
      </c>
      <c r="B128" s="2" t="s">
        <v>185</v>
      </c>
      <c r="C128" s="2" t="s">
        <v>173</v>
      </c>
      <c r="D128" s="9">
        <v>92.504999999999995</v>
      </c>
      <c r="E128" s="9">
        <v>102.375</v>
      </c>
      <c r="F128" s="10">
        <f t="shared" si="17"/>
        <v>0.10669693530079472</v>
      </c>
      <c r="G128" s="5">
        <f t="shared" si="18"/>
        <v>6825.0000000000036</v>
      </c>
      <c r="H128" s="5">
        <f t="shared" si="19"/>
        <v>658.00000000000023</v>
      </c>
      <c r="I128" s="2">
        <f t="shared" si="20"/>
        <v>124</v>
      </c>
      <c r="N128" s="9"/>
    </row>
    <row r="129" spans="1:14" x14ac:dyDescent="0.3">
      <c r="A129" s="2">
        <f t="shared" si="16"/>
        <v>125</v>
      </c>
      <c r="B129" s="2" t="s">
        <v>186</v>
      </c>
      <c r="C129" s="2" t="s">
        <v>125</v>
      </c>
      <c r="D129" s="9">
        <v>89.036000000000001</v>
      </c>
      <c r="E129" s="9">
        <v>102.492</v>
      </c>
      <c r="F129" s="10">
        <f t="shared" si="17"/>
        <v>0.15112988004851968</v>
      </c>
      <c r="G129" s="5">
        <f t="shared" si="18"/>
        <v>6832.8000000000038</v>
      </c>
      <c r="H129" s="5">
        <f t="shared" si="19"/>
        <v>897.06666666666695</v>
      </c>
      <c r="I129" s="2">
        <f t="shared" si="20"/>
        <v>125</v>
      </c>
      <c r="N129" s="9"/>
    </row>
    <row r="130" spans="1:14" x14ac:dyDescent="0.3">
      <c r="A130" s="2">
        <f t="shared" si="16"/>
        <v>126</v>
      </c>
      <c r="B130" s="2" t="s">
        <v>187</v>
      </c>
      <c r="C130" s="2" t="s">
        <v>27</v>
      </c>
      <c r="D130" s="9">
        <v>98.87</v>
      </c>
      <c r="E130" s="9">
        <v>102.815</v>
      </c>
      <c r="F130" s="10">
        <f t="shared" si="17"/>
        <v>3.9900879943360001E-2</v>
      </c>
      <c r="G130" s="5">
        <f t="shared" si="18"/>
        <v>6854.3333333333367</v>
      </c>
      <c r="H130" s="5">
        <f t="shared" si="19"/>
        <v>262.99999999999955</v>
      </c>
      <c r="I130" s="2">
        <f t="shared" si="20"/>
        <v>126</v>
      </c>
      <c r="N130" s="9"/>
    </row>
    <row r="131" spans="1:14" x14ac:dyDescent="0.3">
      <c r="A131" s="2">
        <f t="shared" si="16"/>
        <v>127</v>
      </c>
      <c r="B131" s="2" t="s">
        <v>188</v>
      </c>
      <c r="C131" s="2" t="s">
        <v>125</v>
      </c>
      <c r="D131" s="9">
        <v>97.176000000000002</v>
      </c>
      <c r="E131" s="9">
        <v>103</v>
      </c>
      <c r="F131" s="10">
        <f t="shared" si="17"/>
        <v>5.9932493619823779E-2</v>
      </c>
      <c r="G131" s="5">
        <f t="shared" si="18"/>
        <v>6866.6666666666697</v>
      </c>
      <c r="H131" s="5">
        <f t="shared" si="19"/>
        <v>388.26666666666654</v>
      </c>
      <c r="I131" s="2">
        <f t="shared" si="20"/>
        <v>127</v>
      </c>
      <c r="N131" s="9"/>
    </row>
    <row r="132" spans="1:14" x14ac:dyDescent="0.3">
      <c r="A132" s="2">
        <f t="shared" si="16"/>
        <v>128</v>
      </c>
      <c r="B132" s="2" t="s">
        <v>189</v>
      </c>
      <c r="C132" s="2" t="s">
        <v>16</v>
      </c>
      <c r="D132" s="9">
        <v>92.757000000000005</v>
      </c>
      <c r="E132" s="9">
        <v>103.2</v>
      </c>
      <c r="F132" s="10">
        <f t="shared" si="17"/>
        <v>0.11258449497072998</v>
      </c>
      <c r="G132" s="5">
        <f t="shared" si="18"/>
        <v>6880.0000000000036</v>
      </c>
      <c r="H132" s="5">
        <f t="shared" si="19"/>
        <v>696.19999999999993</v>
      </c>
      <c r="I132" s="2">
        <f t="shared" si="20"/>
        <v>128</v>
      </c>
      <c r="N132" s="9"/>
    </row>
    <row r="133" spans="1:14" x14ac:dyDescent="0.3">
      <c r="A133" s="2">
        <f t="shared" ref="A133:A196" si="21">RANK(E133,$E$5:$E$294,1)</f>
        <v>129</v>
      </c>
      <c r="B133" s="2" t="s">
        <v>190</v>
      </c>
      <c r="C133" s="2" t="s">
        <v>27</v>
      </c>
      <c r="D133" s="9">
        <v>98.9</v>
      </c>
      <c r="E133" s="9">
        <v>103.37</v>
      </c>
      <c r="F133" s="10">
        <f t="shared" ref="F133:F196" si="22">+E133/D133-1</f>
        <v>4.5197168857431747E-2</v>
      </c>
      <c r="G133" s="5">
        <f t="shared" ref="G133:G196" si="23">+E133*66.6666666666667</f>
        <v>6891.3333333333367</v>
      </c>
      <c r="H133" s="5">
        <f t="shared" ref="H133:H196" si="24">(E133-D133)*1000/15</f>
        <v>297.99999999999994</v>
      </c>
      <c r="I133" s="2">
        <f t="shared" si="20"/>
        <v>129</v>
      </c>
      <c r="N133" s="9"/>
    </row>
    <row r="134" spans="1:14" x14ac:dyDescent="0.3">
      <c r="A134" s="2">
        <f t="shared" si="21"/>
        <v>130</v>
      </c>
      <c r="B134" s="2" t="s">
        <v>191</v>
      </c>
      <c r="C134" s="2" t="s">
        <v>22</v>
      </c>
      <c r="D134" s="9">
        <v>86.918999999999997</v>
      </c>
      <c r="E134" s="9">
        <v>103.43300000000001</v>
      </c>
      <c r="F134" s="10">
        <f t="shared" si="22"/>
        <v>0.18999298197172099</v>
      </c>
      <c r="G134" s="5">
        <f t="shared" si="23"/>
        <v>6895.5333333333374</v>
      </c>
      <c r="H134" s="5">
        <f t="shared" si="24"/>
        <v>1100.9333333333341</v>
      </c>
      <c r="I134" s="2">
        <f t="shared" ref="I134:I197" si="25">+A134</f>
        <v>130</v>
      </c>
      <c r="N134" s="9"/>
    </row>
    <row r="135" spans="1:14" x14ac:dyDescent="0.3">
      <c r="A135" s="2">
        <f t="shared" si="21"/>
        <v>131</v>
      </c>
      <c r="B135" s="2" t="s">
        <v>192</v>
      </c>
      <c r="C135" s="2" t="s">
        <v>51</v>
      </c>
      <c r="D135" s="9">
        <v>90.03</v>
      </c>
      <c r="E135" s="9">
        <v>103.604</v>
      </c>
      <c r="F135" s="10">
        <f t="shared" si="22"/>
        <v>0.15077196490058875</v>
      </c>
      <c r="G135" s="5">
        <f t="shared" si="23"/>
        <v>6906.933333333337</v>
      </c>
      <c r="H135" s="5">
        <f t="shared" si="24"/>
        <v>904.93333333333317</v>
      </c>
      <c r="I135" s="2">
        <f t="shared" si="25"/>
        <v>131</v>
      </c>
      <c r="N135" s="9"/>
    </row>
    <row r="136" spans="1:14" x14ac:dyDescent="0.3">
      <c r="A136" s="2">
        <f t="shared" si="21"/>
        <v>132</v>
      </c>
      <c r="B136" s="2" t="s">
        <v>193</v>
      </c>
      <c r="C136" s="2" t="s">
        <v>46</v>
      </c>
      <c r="D136" s="9">
        <v>102.313</v>
      </c>
      <c r="E136" s="9">
        <v>103.94799999999999</v>
      </c>
      <c r="F136" s="10">
        <f t="shared" si="22"/>
        <v>1.5980373950524207E-2</v>
      </c>
      <c r="G136" s="5">
        <f t="shared" si="23"/>
        <v>6929.8666666666695</v>
      </c>
      <c r="H136" s="5">
        <f t="shared" si="24"/>
        <v>108.99999999999939</v>
      </c>
      <c r="I136" s="2">
        <f t="shared" si="25"/>
        <v>132</v>
      </c>
      <c r="N136" s="9"/>
    </row>
    <row r="137" spans="1:14" x14ac:dyDescent="0.3">
      <c r="A137" s="2">
        <f t="shared" si="21"/>
        <v>133</v>
      </c>
      <c r="B137" s="2" t="s">
        <v>194</v>
      </c>
      <c r="C137" s="2" t="s">
        <v>19</v>
      </c>
      <c r="D137" s="9">
        <v>96.34</v>
      </c>
      <c r="E137" s="9">
        <v>104.20699999999999</v>
      </c>
      <c r="F137" s="10">
        <f t="shared" si="22"/>
        <v>8.165870873987946E-2</v>
      </c>
      <c r="G137" s="5">
        <f t="shared" si="23"/>
        <v>6947.1333333333359</v>
      </c>
      <c r="H137" s="5">
        <f t="shared" si="24"/>
        <v>524.46666666666601</v>
      </c>
      <c r="I137" s="2">
        <f t="shared" si="25"/>
        <v>133</v>
      </c>
      <c r="N137" s="9"/>
    </row>
    <row r="138" spans="1:14" x14ac:dyDescent="0.3">
      <c r="A138" s="2">
        <f t="shared" si="21"/>
        <v>134</v>
      </c>
      <c r="B138" s="2" t="s">
        <v>195</v>
      </c>
      <c r="C138" s="2" t="s">
        <v>16</v>
      </c>
      <c r="D138" s="9">
        <v>101.96599999999999</v>
      </c>
      <c r="E138" s="9">
        <v>104.315</v>
      </c>
      <c r="F138" s="10">
        <f t="shared" si="22"/>
        <v>2.3037090794970849E-2</v>
      </c>
      <c r="G138" s="5">
        <f t="shared" si="23"/>
        <v>6954.3333333333367</v>
      </c>
      <c r="H138" s="5">
        <f t="shared" si="24"/>
        <v>156.60000000000025</v>
      </c>
      <c r="I138" s="2">
        <f t="shared" si="25"/>
        <v>134</v>
      </c>
      <c r="N138" s="9"/>
    </row>
    <row r="139" spans="1:14" x14ac:dyDescent="0.3">
      <c r="A139" s="2">
        <f t="shared" si="21"/>
        <v>135</v>
      </c>
      <c r="B139" s="2" t="s">
        <v>196</v>
      </c>
      <c r="C139" s="2" t="s">
        <v>135</v>
      </c>
      <c r="D139" s="9">
        <v>107.55</v>
      </c>
      <c r="E139" s="9">
        <v>105.45</v>
      </c>
      <c r="F139" s="10">
        <f t="shared" si="22"/>
        <v>-1.9525801952580135E-2</v>
      </c>
      <c r="G139" s="5">
        <f t="shared" si="23"/>
        <v>7030.0000000000036</v>
      </c>
      <c r="H139" s="5">
        <f t="shared" si="24"/>
        <v>-139.99999999999963</v>
      </c>
      <c r="I139" s="2">
        <f t="shared" si="25"/>
        <v>135</v>
      </c>
      <c r="N139" s="9"/>
    </row>
    <row r="140" spans="1:14" x14ac:dyDescent="0.3">
      <c r="A140" s="2">
        <f t="shared" si="21"/>
        <v>136</v>
      </c>
      <c r="B140" s="2" t="s">
        <v>197</v>
      </c>
      <c r="C140" s="2" t="s">
        <v>125</v>
      </c>
      <c r="D140" s="9">
        <v>102.98099999999999</v>
      </c>
      <c r="E140" s="9">
        <v>105.687</v>
      </c>
      <c r="F140" s="10">
        <f t="shared" si="22"/>
        <v>2.6276691816937037E-2</v>
      </c>
      <c r="G140" s="5">
        <f t="shared" si="23"/>
        <v>7045.8000000000029</v>
      </c>
      <c r="H140" s="5">
        <f t="shared" si="24"/>
        <v>180.4000000000002</v>
      </c>
      <c r="I140" s="2">
        <f t="shared" si="25"/>
        <v>136</v>
      </c>
      <c r="N140" s="9"/>
    </row>
    <row r="141" spans="1:14" x14ac:dyDescent="0.3">
      <c r="A141" s="2">
        <f t="shared" si="21"/>
        <v>137</v>
      </c>
      <c r="B141" s="2" t="s">
        <v>198</v>
      </c>
      <c r="C141" s="2" t="s">
        <v>99</v>
      </c>
      <c r="D141" s="9">
        <v>102.47</v>
      </c>
      <c r="E141" s="9">
        <v>105.717</v>
      </c>
      <c r="F141" s="10">
        <f t="shared" si="22"/>
        <v>3.1687323118961608E-2</v>
      </c>
      <c r="G141" s="5">
        <f t="shared" si="23"/>
        <v>7047.8000000000038</v>
      </c>
      <c r="H141" s="5">
        <f t="shared" si="24"/>
        <v>216.46666666666667</v>
      </c>
      <c r="I141" s="2">
        <f t="shared" si="25"/>
        <v>137</v>
      </c>
      <c r="N141" s="9"/>
    </row>
    <row r="142" spans="1:14" x14ac:dyDescent="0.3">
      <c r="A142" s="2">
        <f t="shared" si="21"/>
        <v>138</v>
      </c>
      <c r="B142" s="2" t="s">
        <v>199</v>
      </c>
      <c r="C142" s="2" t="s">
        <v>157</v>
      </c>
      <c r="D142" s="9">
        <v>97.98</v>
      </c>
      <c r="E142" s="9">
        <v>105.79</v>
      </c>
      <c r="F142" s="10">
        <f t="shared" si="22"/>
        <v>7.9710144927536142E-2</v>
      </c>
      <c r="G142" s="5">
        <f t="shared" si="23"/>
        <v>7052.6666666666706</v>
      </c>
      <c r="H142" s="5">
        <f t="shared" si="24"/>
        <v>520.66666666666674</v>
      </c>
      <c r="I142" s="2">
        <f t="shared" si="25"/>
        <v>138</v>
      </c>
      <c r="N142" s="9"/>
    </row>
    <row r="143" spans="1:14" x14ac:dyDescent="0.3">
      <c r="A143" s="2">
        <f t="shared" si="21"/>
        <v>139</v>
      </c>
      <c r="B143" s="2" t="s">
        <v>200</v>
      </c>
      <c r="C143" s="2" t="s">
        <v>27</v>
      </c>
      <c r="D143" s="9">
        <v>106.595</v>
      </c>
      <c r="E143" s="9">
        <v>105.84</v>
      </c>
      <c r="F143" s="10">
        <f t="shared" si="22"/>
        <v>-7.0828838125615023E-3</v>
      </c>
      <c r="G143" s="5">
        <f t="shared" si="23"/>
        <v>7056.0000000000036</v>
      </c>
      <c r="H143" s="5">
        <f t="shared" si="24"/>
        <v>-50.33333333333303</v>
      </c>
      <c r="I143" s="2">
        <f t="shared" si="25"/>
        <v>139</v>
      </c>
      <c r="N143" s="9"/>
    </row>
    <row r="144" spans="1:14" x14ac:dyDescent="0.3">
      <c r="A144" s="2">
        <f t="shared" si="21"/>
        <v>140</v>
      </c>
      <c r="B144" s="2" t="s">
        <v>201</v>
      </c>
      <c r="C144" s="2" t="s">
        <v>27</v>
      </c>
      <c r="D144" s="9">
        <v>103.75</v>
      </c>
      <c r="E144" s="9">
        <v>105.845</v>
      </c>
      <c r="F144" s="10">
        <f t="shared" si="22"/>
        <v>2.0192771084337258E-2</v>
      </c>
      <c r="G144" s="5">
        <f t="shared" si="23"/>
        <v>7056.3333333333367</v>
      </c>
      <c r="H144" s="5">
        <f t="shared" si="24"/>
        <v>139.6666666666666</v>
      </c>
      <c r="I144" s="2">
        <f t="shared" si="25"/>
        <v>140</v>
      </c>
      <c r="N144" s="9"/>
    </row>
    <row r="145" spans="1:14" x14ac:dyDescent="0.3">
      <c r="A145" s="2">
        <f t="shared" si="21"/>
        <v>141</v>
      </c>
      <c r="B145" s="2" t="s">
        <v>202</v>
      </c>
      <c r="C145" s="2" t="s">
        <v>112</v>
      </c>
      <c r="D145" s="9">
        <v>96.718999999999994</v>
      </c>
      <c r="E145" s="9">
        <v>106.39100000000001</v>
      </c>
      <c r="F145" s="10">
        <f t="shared" si="22"/>
        <v>0.10000103392301418</v>
      </c>
      <c r="G145" s="5">
        <f t="shared" si="23"/>
        <v>7092.7333333333372</v>
      </c>
      <c r="H145" s="5">
        <f t="shared" si="24"/>
        <v>644.80000000000075</v>
      </c>
      <c r="I145" s="2">
        <f t="shared" si="25"/>
        <v>141</v>
      </c>
      <c r="N145" s="9"/>
    </row>
    <row r="146" spans="1:14" x14ac:dyDescent="0.3">
      <c r="A146" s="2">
        <f t="shared" si="21"/>
        <v>142</v>
      </c>
      <c r="B146" s="2" t="s">
        <v>203</v>
      </c>
      <c r="C146" s="2" t="s">
        <v>125</v>
      </c>
      <c r="D146" s="9">
        <v>98.525000000000006</v>
      </c>
      <c r="E146" s="9">
        <v>106.52500000000001</v>
      </c>
      <c r="F146" s="10">
        <f t="shared" si="22"/>
        <v>8.1197665567114941E-2</v>
      </c>
      <c r="G146" s="5">
        <f t="shared" si="23"/>
        <v>7101.6666666666706</v>
      </c>
      <c r="H146" s="5">
        <f t="shared" si="24"/>
        <v>533.33333333333337</v>
      </c>
      <c r="I146" s="2">
        <f t="shared" si="25"/>
        <v>142</v>
      </c>
      <c r="N146" s="9"/>
    </row>
    <row r="147" spans="1:14" x14ac:dyDescent="0.3">
      <c r="A147" s="2">
        <f t="shared" si="21"/>
        <v>143</v>
      </c>
      <c r="B147" s="2" t="s">
        <v>204</v>
      </c>
      <c r="C147" s="2" t="s">
        <v>16</v>
      </c>
      <c r="D147" s="9">
        <v>106.634</v>
      </c>
      <c r="E147" s="9">
        <v>106.53100000000001</v>
      </c>
      <c r="F147" s="10">
        <f t="shared" si="22"/>
        <v>-9.6592081324897716E-4</v>
      </c>
      <c r="G147" s="5">
        <f t="shared" si="23"/>
        <v>7102.0666666666702</v>
      </c>
      <c r="H147" s="5">
        <f t="shared" si="24"/>
        <v>-6.866666666666295</v>
      </c>
      <c r="I147" s="2">
        <f t="shared" si="25"/>
        <v>143</v>
      </c>
      <c r="N147" s="9"/>
    </row>
    <row r="148" spans="1:14" x14ac:dyDescent="0.3">
      <c r="A148" s="2">
        <f t="shared" si="21"/>
        <v>144</v>
      </c>
      <c r="B148" s="2" t="s">
        <v>205</v>
      </c>
      <c r="C148" s="2" t="s">
        <v>135</v>
      </c>
      <c r="D148" s="9">
        <v>93.75</v>
      </c>
      <c r="E148" s="9">
        <v>106.625</v>
      </c>
      <c r="F148" s="10">
        <f t="shared" si="22"/>
        <v>0.13733333333333331</v>
      </c>
      <c r="G148" s="5">
        <f t="shared" si="23"/>
        <v>7108.3333333333367</v>
      </c>
      <c r="H148" s="5">
        <f t="shared" si="24"/>
        <v>858.33333333333337</v>
      </c>
      <c r="I148" s="2">
        <f t="shared" si="25"/>
        <v>144</v>
      </c>
      <c r="N148" s="9"/>
    </row>
    <row r="149" spans="1:14" x14ac:dyDescent="0.3">
      <c r="A149" s="2">
        <f t="shared" si="21"/>
        <v>145</v>
      </c>
      <c r="B149" s="2" t="s">
        <v>206</v>
      </c>
      <c r="C149" s="2" t="s">
        <v>99</v>
      </c>
      <c r="D149" s="9">
        <v>96.673000000000002</v>
      </c>
      <c r="E149" s="9">
        <v>106.78400000000001</v>
      </c>
      <c r="F149" s="10">
        <f t="shared" si="22"/>
        <v>0.1045896992955635</v>
      </c>
      <c r="G149" s="5">
        <f t="shared" si="23"/>
        <v>7118.933333333337</v>
      </c>
      <c r="H149" s="5">
        <f t="shared" si="24"/>
        <v>674.06666666666695</v>
      </c>
      <c r="I149" s="2">
        <f t="shared" si="25"/>
        <v>145</v>
      </c>
      <c r="N149" s="9"/>
    </row>
    <row r="150" spans="1:14" x14ac:dyDescent="0.3">
      <c r="A150" s="2">
        <f t="shared" si="21"/>
        <v>146</v>
      </c>
      <c r="B150" s="2" t="s">
        <v>47</v>
      </c>
      <c r="C150" s="2" t="s">
        <v>16</v>
      </c>
      <c r="D150" s="9">
        <v>82.715000000000003</v>
      </c>
      <c r="E150" s="9">
        <v>107.17700000000001</v>
      </c>
      <c r="F150" s="10">
        <f t="shared" si="22"/>
        <v>0.29573837877047704</v>
      </c>
      <c r="G150" s="5">
        <f t="shared" si="23"/>
        <v>7145.1333333333378</v>
      </c>
      <c r="H150" s="5">
        <f t="shared" si="24"/>
        <v>1630.8000000000002</v>
      </c>
      <c r="I150" s="2">
        <f t="shared" si="25"/>
        <v>146</v>
      </c>
      <c r="N150" s="9"/>
    </row>
    <row r="151" spans="1:14" x14ac:dyDescent="0.3">
      <c r="A151" s="2">
        <f t="shared" si="21"/>
        <v>147</v>
      </c>
      <c r="B151" s="2" t="s">
        <v>207</v>
      </c>
      <c r="C151" s="2" t="s">
        <v>16</v>
      </c>
      <c r="D151" s="9">
        <v>100.45</v>
      </c>
      <c r="E151" s="9">
        <v>107.392</v>
      </c>
      <c r="F151" s="10">
        <f t="shared" si="22"/>
        <v>6.9109009457441362E-2</v>
      </c>
      <c r="G151" s="5">
        <f t="shared" si="23"/>
        <v>7159.4666666666699</v>
      </c>
      <c r="H151" s="5">
        <f t="shared" si="24"/>
        <v>462.7999999999995</v>
      </c>
      <c r="I151" s="2">
        <f t="shared" si="25"/>
        <v>147</v>
      </c>
      <c r="N151" s="9"/>
    </row>
    <row r="152" spans="1:14" x14ac:dyDescent="0.3">
      <c r="A152" s="2">
        <f t="shared" si="21"/>
        <v>148</v>
      </c>
      <c r="B152" s="2" t="s">
        <v>208</v>
      </c>
      <c r="C152" s="2" t="s">
        <v>112</v>
      </c>
      <c r="D152" s="9">
        <v>90.567999999999998</v>
      </c>
      <c r="E152" s="9">
        <v>107.65</v>
      </c>
      <c r="F152" s="10">
        <f t="shared" si="22"/>
        <v>0.1886096634572918</v>
      </c>
      <c r="G152" s="5">
        <f t="shared" si="23"/>
        <v>7176.6666666666706</v>
      </c>
      <c r="H152" s="5">
        <f t="shared" si="24"/>
        <v>1138.8000000000004</v>
      </c>
      <c r="I152" s="2">
        <f t="shared" si="25"/>
        <v>148</v>
      </c>
      <c r="N152" s="9"/>
    </row>
    <row r="153" spans="1:14" x14ac:dyDescent="0.3">
      <c r="A153" s="2">
        <f t="shared" si="21"/>
        <v>149</v>
      </c>
      <c r="B153" s="2" t="s">
        <v>209</v>
      </c>
      <c r="C153" s="2" t="s">
        <v>19</v>
      </c>
      <c r="D153" s="9">
        <v>108.11</v>
      </c>
      <c r="E153" s="9">
        <v>108.11</v>
      </c>
      <c r="F153" s="10">
        <f t="shared" si="22"/>
        <v>0</v>
      </c>
      <c r="G153" s="5">
        <f t="shared" si="23"/>
        <v>7207.3333333333367</v>
      </c>
      <c r="H153" s="5">
        <f t="shared" si="24"/>
        <v>0</v>
      </c>
      <c r="I153" s="2">
        <f t="shared" si="25"/>
        <v>149</v>
      </c>
      <c r="N153" s="9"/>
    </row>
    <row r="154" spans="1:14" x14ac:dyDescent="0.3">
      <c r="A154" s="2">
        <f t="shared" si="21"/>
        <v>150</v>
      </c>
      <c r="B154" s="2" t="s">
        <v>210</v>
      </c>
      <c r="C154" s="2" t="s">
        <v>93</v>
      </c>
      <c r="D154" s="9">
        <v>106.5365</v>
      </c>
      <c r="E154" s="9">
        <v>108.3853</v>
      </c>
      <c r="F154" s="10">
        <f t="shared" si="22"/>
        <v>1.73536769088527E-2</v>
      </c>
      <c r="G154" s="5">
        <f t="shared" si="23"/>
        <v>7225.6866666666701</v>
      </c>
      <c r="H154" s="5">
        <f t="shared" si="24"/>
        <v>123.25333333333313</v>
      </c>
      <c r="I154" s="2">
        <f t="shared" si="25"/>
        <v>150</v>
      </c>
      <c r="N154" s="9"/>
    </row>
    <row r="155" spans="1:14" x14ac:dyDescent="0.3">
      <c r="A155" s="2">
        <f t="shared" si="21"/>
        <v>151</v>
      </c>
      <c r="B155" s="2" t="s">
        <v>211</v>
      </c>
      <c r="C155" s="2" t="s">
        <v>93</v>
      </c>
      <c r="D155" s="9">
        <v>90.78</v>
      </c>
      <c r="E155" s="9">
        <v>108.53100000000001</v>
      </c>
      <c r="F155" s="10">
        <f t="shared" si="22"/>
        <v>0.19553866490416394</v>
      </c>
      <c r="G155" s="5">
        <f t="shared" si="23"/>
        <v>7235.4000000000042</v>
      </c>
      <c r="H155" s="5">
        <f t="shared" si="24"/>
        <v>1183.4000000000003</v>
      </c>
      <c r="I155" s="2">
        <f t="shared" si="25"/>
        <v>151</v>
      </c>
      <c r="N155" s="9"/>
    </row>
    <row r="156" spans="1:14" x14ac:dyDescent="0.3">
      <c r="A156" s="2">
        <f t="shared" si="21"/>
        <v>152</v>
      </c>
      <c r="B156" s="2" t="s">
        <v>212</v>
      </c>
      <c r="C156" s="2" t="s">
        <v>157</v>
      </c>
      <c r="D156" s="9">
        <v>108.54900000000001</v>
      </c>
      <c r="E156" s="9">
        <v>108.54900000000001</v>
      </c>
      <c r="F156" s="10">
        <f t="shared" si="22"/>
        <v>0</v>
      </c>
      <c r="G156" s="5">
        <f t="shared" si="23"/>
        <v>7236.600000000004</v>
      </c>
      <c r="H156" s="5">
        <f t="shared" si="24"/>
        <v>0</v>
      </c>
      <c r="I156" s="2">
        <f t="shared" si="25"/>
        <v>152</v>
      </c>
      <c r="N156" s="9"/>
    </row>
    <row r="157" spans="1:14" x14ac:dyDescent="0.3">
      <c r="A157" s="2">
        <f t="shared" si="21"/>
        <v>153</v>
      </c>
      <c r="B157" s="2" t="s">
        <v>213</v>
      </c>
      <c r="C157" s="2" t="s">
        <v>13</v>
      </c>
      <c r="D157" s="9">
        <v>95.342850000000013</v>
      </c>
      <c r="E157" s="9">
        <v>109.13200000000001</v>
      </c>
      <c r="F157" s="10">
        <f t="shared" si="22"/>
        <v>0.14462699615125829</v>
      </c>
      <c r="G157" s="5">
        <f t="shared" si="23"/>
        <v>7275.4666666666708</v>
      </c>
      <c r="H157" s="5">
        <f t="shared" si="24"/>
        <v>919.27666666666619</v>
      </c>
      <c r="I157" s="2">
        <f t="shared" si="25"/>
        <v>153</v>
      </c>
      <c r="N157" s="9"/>
    </row>
    <row r="158" spans="1:14" x14ac:dyDescent="0.3">
      <c r="A158" s="2">
        <f t="shared" si="21"/>
        <v>154</v>
      </c>
      <c r="B158" s="2" t="s">
        <v>214</v>
      </c>
      <c r="C158" s="2" t="s">
        <v>41</v>
      </c>
      <c r="D158" s="9">
        <v>99.656000000000006</v>
      </c>
      <c r="E158" s="9">
        <v>109.61799999999999</v>
      </c>
      <c r="F158" s="10">
        <f t="shared" si="22"/>
        <v>9.9963875732519858E-2</v>
      </c>
      <c r="G158" s="5">
        <f t="shared" si="23"/>
        <v>7307.8666666666695</v>
      </c>
      <c r="H158" s="5">
        <f t="shared" si="24"/>
        <v>664.13333333333264</v>
      </c>
      <c r="I158" s="2">
        <f t="shared" si="25"/>
        <v>154</v>
      </c>
      <c r="N158" s="9"/>
    </row>
    <row r="159" spans="1:14" x14ac:dyDescent="0.3">
      <c r="A159" s="2">
        <f t="shared" si="21"/>
        <v>155</v>
      </c>
      <c r="B159" s="2" t="s">
        <v>215</v>
      </c>
      <c r="C159" s="2" t="s">
        <v>16</v>
      </c>
      <c r="D159" s="9">
        <v>91.575999999999993</v>
      </c>
      <c r="E159" s="9">
        <v>109.741</v>
      </c>
      <c r="F159" s="10">
        <f t="shared" si="22"/>
        <v>0.19835983227046405</v>
      </c>
      <c r="G159" s="5">
        <f t="shared" si="23"/>
        <v>7316.0666666666702</v>
      </c>
      <c r="H159" s="5">
        <f t="shared" si="24"/>
        <v>1211.0000000000005</v>
      </c>
      <c r="I159" s="2">
        <f t="shared" si="25"/>
        <v>155</v>
      </c>
      <c r="N159" s="9"/>
    </row>
    <row r="160" spans="1:14" x14ac:dyDescent="0.3">
      <c r="A160" s="2">
        <f t="shared" si="21"/>
        <v>156</v>
      </c>
      <c r="B160" s="2" t="s">
        <v>216</v>
      </c>
      <c r="C160" s="2" t="s">
        <v>41</v>
      </c>
      <c r="D160" s="9">
        <v>95.600999999999999</v>
      </c>
      <c r="E160" s="9">
        <v>109.914</v>
      </c>
      <c r="F160" s="10">
        <f t="shared" si="22"/>
        <v>0.14971600715473699</v>
      </c>
      <c r="G160" s="5">
        <f t="shared" si="23"/>
        <v>7327.600000000004</v>
      </c>
      <c r="H160" s="5">
        <f t="shared" si="24"/>
        <v>954.20000000000016</v>
      </c>
      <c r="I160" s="2">
        <f t="shared" si="25"/>
        <v>156</v>
      </c>
      <c r="N160" s="9"/>
    </row>
    <row r="161" spans="1:14" x14ac:dyDescent="0.3">
      <c r="A161" s="2">
        <f t="shared" si="21"/>
        <v>157</v>
      </c>
      <c r="B161" s="2" t="s">
        <v>217</v>
      </c>
      <c r="C161" s="2" t="s">
        <v>46</v>
      </c>
      <c r="D161" s="9">
        <v>98.65</v>
      </c>
      <c r="E161" s="9">
        <v>110.496</v>
      </c>
      <c r="F161" s="10">
        <f t="shared" si="22"/>
        <v>0.12008109477952345</v>
      </c>
      <c r="G161" s="5">
        <f t="shared" si="23"/>
        <v>7366.4000000000033</v>
      </c>
      <c r="H161" s="5">
        <f t="shared" si="24"/>
        <v>789.73333333333255</v>
      </c>
      <c r="I161" s="2">
        <f t="shared" si="25"/>
        <v>157</v>
      </c>
      <c r="N161" s="9"/>
    </row>
    <row r="162" spans="1:14" x14ac:dyDescent="0.3">
      <c r="A162" s="2">
        <f t="shared" si="21"/>
        <v>158</v>
      </c>
      <c r="B162" s="2" t="s">
        <v>218</v>
      </c>
      <c r="C162" s="2" t="s">
        <v>125</v>
      </c>
      <c r="D162" s="9">
        <v>105.17</v>
      </c>
      <c r="E162" s="9">
        <v>110.58199999999999</v>
      </c>
      <c r="F162" s="10">
        <f t="shared" si="22"/>
        <v>5.145954169439948E-2</v>
      </c>
      <c r="G162" s="5">
        <f t="shared" si="23"/>
        <v>7372.1333333333369</v>
      </c>
      <c r="H162" s="5">
        <f t="shared" si="24"/>
        <v>360.79999999999944</v>
      </c>
      <c r="I162" s="2">
        <f t="shared" si="25"/>
        <v>158</v>
      </c>
      <c r="N162" s="9"/>
    </row>
    <row r="163" spans="1:14" x14ac:dyDescent="0.3">
      <c r="A163" s="2">
        <f t="shared" si="21"/>
        <v>159</v>
      </c>
      <c r="B163" s="2" t="s">
        <v>219</v>
      </c>
      <c r="C163" s="2" t="s">
        <v>46</v>
      </c>
      <c r="D163" s="9">
        <v>102.995</v>
      </c>
      <c r="E163" s="9">
        <v>110.672</v>
      </c>
      <c r="F163" s="10">
        <f t="shared" si="22"/>
        <v>7.4537598912568503E-2</v>
      </c>
      <c r="G163" s="5">
        <f t="shared" si="23"/>
        <v>7378.1333333333369</v>
      </c>
      <c r="H163" s="5">
        <f t="shared" si="24"/>
        <v>511.7999999999995</v>
      </c>
      <c r="I163" s="2">
        <f t="shared" si="25"/>
        <v>159</v>
      </c>
      <c r="N163" s="9"/>
    </row>
    <row r="164" spans="1:14" x14ac:dyDescent="0.3">
      <c r="A164" s="2">
        <f t="shared" si="21"/>
        <v>160</v>
      </c>
      <c r="B164" s="2" t="s">
        <v>63</v>
      </c>
      <c r="C164" s="2" t="s">
        <v>46</v>
      </c>
      <c r="D164" s="9">
        <v>88.674999999999997</v>
      </c>
      <c r="E164" s="9">
        <v>110.85599999999999</v>
      </c>
      <c r="F164" s="10">
        <f t="shared" si="22"/>
        <v>0.25013814491119257</v>
      </c>
      <c r="G164" s="5">
        <f t="shared" si="23"/>
        <v>7390.4000000000033</v>
      </c>
      <c r="H164" s="5">
        <f t="shared" si="24"/>
        <v>1478.7333333333331</v>
      </c>
      <c r="I164" s="2">
        <f t="shared" si="25"/>
        <v>160</v>
      </c>
      <c r="N164" s="9"/>
    </row>
    <row r="165" spans="1:14" x14ac:dyDescent="0.3">
      <c r="A165" s="2">
        <f t="shared" si="21"/>
        <v>161</v>
      </c>
      <c r="B165" s="2" t="s">
        <v>220</v>
      </c>
      <c r="C165" s="2" t="s">
        <v>19</v>
      </c>
      <c r="D165" s="9">
        <v>105.77</v>
      </c>
      <c r="E165" s="9">
        <v>111.05800000000001</v>
      </c>
      <c r="F165" s="10">
        <f t="shared" si="22"/>
        <v>4.9995272761652831E-2</v>
      </c>
      <c r="G165" s="5">
        <f t="shared" si="23"/>
        <v>7403.8666666666704</v>
      </c>
      <c r="H165" s="5">
        <f t="shared" si="24"/>
        <v>352.53333333333404</v>
      </c>
      <c r="I165" s="2">
        <f t="shared" si="25"/>
        <v>161</v>
      </c>
      <c r="N165" s="9"/>
    </row>
    <row r="166" spans="1:14" x14ac:dyDescent="0.3">
      <c r="A166" s="2">
        <f t="shared" si="21"/>
        <v>162</v>
      </c>
      <c r="B166" s="2" t="s">
        <v>221</v>
      </c>
      <c r="C166" s="2" t="s">
        <v>54</v>
      </c>
      <c r="D166" s="9">
        <v>99.951999999999998</v>
      </c>
      <c r="E166" s="9">
        <v>111.119</v>
      </c>
      <c r="F166" s="10">
        <f t="shared" si="22"/>
        <v>0.11172362734112373</v>
      </c>
      <c r="G166" s="5">
        <f t="shared" si="23"/>
        <v>7407.933333333337</v>
      </c>
      <c r="H166" s="5">
        <f t="shared" si="24"/>
        <v>744.46666666666681</v>
      </c>
      <c r="I166" s="2">
        <f t="shared" si="25"/>
        <v>162</v>
      </c>
      <c r="N166" s="9"/>
    </row>
    <row r="167" spans="1:14" x14ac:dyDescent="0.3">
      <c r="A167" s="2">
        <f t="shared" si="21"/>
        <v>163</v>
      </c>
      <c r="B167" s="2" t="s">
        <v>222</v>
      </c>
      <c r="C167" s="2" t="s">
        <v>93</v>
      </c>
      <c r="D167" s="9">
        <v>101.09099999999999</v>
      </c>
      <c r="E167" s="9">
        <v>112.21899999999999</v>
      </c>
      <c r="F167" s="10">
        <f t="shared" si="22"/>
        <v>0.11007903769870708</v>
      </c>
      <c r="G167" s="5">
        <f t="shared" si="23"/>
        <v>7481.2666666666701</v>
      </c>
      <c r="H167" s="5">
        <f t="shared" si="24"/>
        <v>741.86666666666667</v>
      </c>
      <c r="I167" s="2">
        <f t="shared" si="25"/>
        <v>163</v>
      </c>
      <c r="N167" s="9"/>
    </row>
    <row r="168" spans="1:14" x14ac:dyDescent="0.3">
      <c r="A168" s="2">
        <f t="shared" si="21"/>
        <v>164</v>
      </c>
      <c r="B168" s="2" t="s">
        <v>223</v>
      </c>
      <c r="C168" s="2" t="s">
        <v>125</v>
      </c>
      <c r="D168" s="9">
        <v>108.748</v>
      </c>
      <c r="E168" s="9">
        <v>112.526</v>
      </c>
      <c r="F168" s="10">
        <f t="shared" si="22"/>
        <v>3.4740868797586977E-2</v>
      </c>
      <c r="G168" s="5">
        <f t="shared" si="23"/>
        <v>7501.7333333333372</v>
      </c>
      <c r="H168" s="5">
        <f t="shared" si="24"/>
        <v>251.86666666666613</v>
      </c>
      <c r="I168" s="2">
        <f t="shared" si="25"/>
        <v>164</v>
      </c>
      <c r="N168" s="9"/>
    </row>
    <row r="169" spans="1:14" x14ac:dyDescent="0.3">
      <c r="A169" s="2">
        <f t="shared" si="21"/>
        <v>165</v>
      </c>
      <c r="B169" s="2" t="s">
        <v>224</v>
      </c>
      <c r="C169" s="2" t="s">
        <v>138</v>
      </c>
      <c r="D169" s="9">
        <v>107.199</v>
      </c>
      <c r="E169" s="9">
        <v>112.55895</v>
      </c>
      <c r="F169" s="10">
        <f t="shared" si="22"/>
        <v>5.0000000000000044E-2</v>
      </c>
      <c r="G169" s="5">
        <f t="shared" si="23"/>
        <v>7503.930000000003</v>
      </c>
      <c r="H169" s="5">
        <f t="shared" si="24"/>
        <v>357.32999999999987</v>
      </c>
      <c r="I169" s="2">
        <f t="shared" si="25"/>
        <v>165</v>
      </c>
      <c r="N169" s="9"/>
    </row>
    <row r="170" spans="1:14" x14ac:dyDescent="0.3">
      <c r="A170" s="2">
        <f t="shared" si="21"/>
        <v>166</v>
      </c>
      <c r="B170" s="2" t="s">
        <v>225</v>
      </c>
      <c r="C170" s="2" t="s">
        <v>27</v>
      </c>
      <c r="D170" s="9">
        <v>107.25700000000001</v>
      </c>
      <c r="E170" s="9">
        <v>112.66500000000001</v>
      </c>
      <c r="F170" s="10">
        <f t="shared" si="22"/>
        <v>5.0420951546286119E-2</v>
      </c>
      <c r="G170" s="5">
        <f t="shared" si="23"/>
        <v>7511.0000000000045</v>
      </c>
      <c r="H170" s="5">
        <f t="shared" si="24"/>
        <v>360.53333333333342</v>
      </c>
      <c r="I170" s="2">
        <f t="shared" si="25"/>
        <v>166</v>
      </c>
      <c r="N170" s="9"/>
    </row>
    <row r="171" spans="1:14" x14ac:dyDescent="0.3">
      <c r="A171" s="2">
        <f t="shared" si="21"/>
        <v>167</v>
      </c>
      <c r="B171" s="2" t="s">
        <v>226</v>
      </c>
      <c r="C171" s="2" t="s">
        <v>46</v>
      </c>
      <c r="D171" s="9">
        <v>98.36</v>
      </c>
      <c r="E171" s="9">
        <v>112.68</v>
      </c>
      <c r="F171" s="10">
        <f t="shared" si="22"/>
        <v>0.14558763725091506</v>
      </c>
      <c r="G171" s="5">
        <f t="shared" si="23"/>
        <v>7512.0000000000045</v>
      </c>
      <c r="H171" s="5">
        <f t="shared" si="24"/>
        <v>954.6666666666672</v>
      </c>
      <c r="I171" s="2">
        <f t="shared" si="25"/>
        <v>167</v>
      </c>
      <c r="N171" s="9"/>
    </row>
    <row r="172" spans="1:14" x14ac:dyDescent="0.3">
      <c r="A172" s="2">
        <f t="shared" si="21"/>
        <v>168</v>
      </c>
      <c r="B172" s="2" t="s">
        <v>227</v>
      </c>
      <c r="C172" s="2" t="s">
        <v>27</v>
      </c>
      <c r="D172" s="9">
        <v>112.80800000000001</v>
      </c>
      <c r="E172" s="9">
        <v>112.80800000000001</v>
      </c>
      <c r="F172" s="10">
        <f t="shared" si="22"/>
        <v>0</v>
      </c>
      <c r="G172" s="5">
        <f t="shared" si="23"/>
        <v>7520.5333333333374</v>
      </c>
      <c r="H172" s="5">
        <f t="shared" si="24"/>
        <v>0</v>
      </c>
      <c r="I172" s="2">
        <f t="shared" si="25"/>
        <v>168</v>
      </c>
      <c r="N172" s="9"/>
    </row>
    <row r="173" spans="1:14" x14ac:dyDescent="0.3">
      <c r="A173" s="2">
        <f t="shared" si="21"/>
        <v>169</v>
      </c>
      <c r="B173" s="2" t="s">
        <v>228</v>
      </c>
      <c r="C173" s="2" t="s">
        <v>173</v>
      </c>
      <c r="D173" s="9">
        <v>102.16800000000001</v>
      </c>
      <c r="E173" s="9">
        <v>112.892</v>
      </c>
      <c r="F173" s="10">
        <f t="shared" si="22"/>
        <v>0.1049643724062328</v>
      </c>
      <c r="G173" s="5">
        <f t="shared" si="23"/>
        <v>7526.1333333333369</v>
      </c>
      <c r="H173" s="5">
        <f t="shared" si="24"/>
        <v>714.9333333333326</v>
      </c>
      <c r="I173" s="2">
        <f t="shared" si="25"/>
        <v>169</v>
      </c>
      <c r="N173" s="9"/>
    </row>
    <row r="174" spans="1:14" x14ac:dyDescent="0.3">
      <c r="A174" s="2">
        <f t="shared" si="21"/>
        <v>170</v>
      </c>
      <c r="B174" s="2" t="s">
        <v>229</v>
      </c>
      <c r="C174" s="2" t="s">
        <v>135</v>
      </c>
      <c r="D174" s="9">
        <v>97.349000000000004</v>
      </c>
      <c r="E174" s="9">
        <v>112.919</v>
      </c>
      <c r="F174" s="10">
        <f t="shared" si="22"/>
        <v>0.15994000965597999</v>
      </c>
      <c r="G174" s="5">
        <f t="shared" si="23"/>
        <v>7527.933333333337</v>
      </c>
      <c r="H174" s="5">
        <f t="shared" si="24"/>
        <v>1037.9999999999995</v>
      </c>
      <c r="I174" s="2">
        <f t="shared" si="25"/>
        <v>170</v>
      </c>
      <c r="N174" s="9"/>
    </row>
    <row r="175" spans="1:14" x14ac:dyDescent="0.3">
      <c r="A175" s="2">
        <f t="shared" si="21"/>
        <v>171</v>
      </c>
      <c r="B175" s="2" t="s">
        <v>230</v>
      </c>
      <c r="C175" s="2" t="s">
        <v>135</v>
      </c>
      <c r="D175" s="9">
        <v>103.18</v>
      </c>
      <c r="E175" s="9">
        <v>112.98766000000001</v>
      </c>
      <c r="F175" s="10">
        <f t="shared" si="22"/>
        <v>9.5053886412095334E-2</v>
      </c>
      <c r="G175" s="5">
        <f t="shared" si="23"/>
        <v>7532.5106666666707</v>
      </c>
      <c r="H175" s="5">
        <f t="shared" si="24"/>
        <v>653.84399999999982</v>
      </c>
      <c r="I175" s="2">
        <f t="shared" si="25"/>
        <v>171</v>
      </c>
      <c r="N175" s="9"/>
    </row>
    <row r="176" spans="1:14" x14ac:dyDescent="0.3">
      <c r="A176" s="2">
        <f t="shared" si="21"/>
        <v>172</v>
      </c>
      <c r="B176" s="2" t="s">
        <v>231</v>
      </c>
      <c r="C176" s="2" t="s">
        <v>41</v>
      </c>
      <c r="D176" s="9">
        <v>101.96</v>
      </c>
      <c r="E176" s="9">
        <v>113.04</v>
      </c>
      <c r="F176" s="10">
        <f t="shared" si="22"/>
        <v>0.10867006669282087</v>
      </c>
      <c r="G176" s="5">
        <f t="shared" si="23"/>
        <v>7536.0000000000045</v>
      </c>
      <c r="H176" s="5">
        <f t="shared" si="24"/>
        <v>738.66666666666754</v>
      </c>
      <c r="I176" s="2">
        <f t="shared" si="25"/>
        <v>172</v>
      </c>
      <c r="N176" s="9"/>
    </row>
    <row r="177" spans="1:14" x14ac:dyDescent="0.3">
      <c r="A177" s="2">
        <f t="shared" si="21"/>
        <v>173</v>
      </c>
      <c r="B177" s="2" t="s">
        <v>232</v>
      </c>
      <c r="C177" s="2" t="s">
        <v>99</v>
      </c>
      <c r="D177" s="9">
        <v>106.68555000000001</v>
      </c>
      <c r="E177" s="9">
        <v>113.07611999999999</v>
      </c>
      <c r="F177" s="10">
        <f t="shared" si="22"/>
        <v>5.9900989402969618E-2</v>
      </c>
      <c r="G177" s="5">
        <f t="shared" si="23"/>
        <v>7538.4080000000031</v>
      </c>
      <c r="H177" s="5">
        <f t="shared" si="24"/>
        <v>426.03799999999882</v>
      </c>
      <c r="I177" s="2">
        <f t="shared" si="25"/>
        <v>173</v>
      </c>
      <c r="N177" s="9"/>
    </row>
    <row r="178" spans="1:14" x14ac:dyDescent="0.3">
      <c r="A178" s="2">
        <f t="shared" si="21"/>
        <v>174</v>
      </c>
      <c r="B178" s="2" t="s">
        <v>233</v>
      </c>
      <c r="C178" s="2" t="s">
        <v>16</v>
      </c>
      <c r="D178" s="9">
        <v>94.356999999999999</v>
      </c>
      <c r="E178" s="9">
        <v>113.119</v>
      </c>
      <c r="F178" s="10">
        <f t="shared" si="22"/>
        <v>0.19884057356634899</v>
      </c>
      <c r="G178" s="5">
        <f t="shared" si="23"/>
        <v>7541.2666666666701</v>
      </c>
      <c r="H178" s="5">
        <f t="shared" si="24"/>
        <v>1250.8</v>
      </c>
      <c r="I178" s="2">
        <f t="shared" si="25"/>
        <v>174</v>
      </c>
      <c r="N178" s="9"/>
    </row>
    <row r="179" spans="1:14" x14ac:dyDescent="0.3">
      <c r="A179" s="2">
        <f t="shared" si="21"/>
        <v>175</v>
      </c>
      <c r="B179" s="2" t="s">
        <v>234</v>
      </c>
      <c r="C179" s="2" t="s">
        <v>16</v>
      </c>
      <c r="D179" s="9">
        <v>107.307</v>
      </c>
      <c r="E179" s="9">
        <v>113.33499999999999</v>
      </c>
      <c r="F179" s="10">
        <f t="shared" si="22"/>
        <v>5.6175272815380151E-2</v>
      </c>
      <c r="G179" s="5">
        <f t="shared" si="23"/>
        <v>7555.6666666666697</v>
      </c>
      <c r="H179" s="5">
        <f t="shared" si="24"/>
        <v>401.86666666666611</v>
      </c>
      <c r="I179" s="2">
        <f t="shared" si="25"/>
        <v>175</v>
      </c>
      <c r="N179" s="9"/>
    </row>
    <row r="180" spans="1:14" x14ac:dyDescent="0.3">
      <c r="A180" s="2">
        <f t="shared" si="21"/>
        <v>176</v>
      </c>
      <c r="B180" s="2" t="s">
        <v>57</v>
      </c>
      <c r="C180" s="2" t="s">
        <v>93</v>
      </c>
      <c r="D180" s="9">
        <v>89.633600000000001</v>
      </c>
      <c r="E180" s="9">
        <v>113.372</v>
      </c>
      <c r="F180" s="10">
        <f t="shared" si="22"/>
        <v>0.26483818568036988</v>
      </c>
      <c r="G180" s="5">
        <f t="shared" si="23"/>
        <v>7558.1333333333369</v>
      </c>
      <c r="H180" s="5">
        <f t="shared" si="24"/>
        <v>1582.56</v>
      </c>
      <c r="I180" s="2">
        <f t="shared" si="25"/>
        <v>176</v>
      </c>
      <c r="N180" s="9"/>
    </row>
    <row r="181" spans="1:14" x14ac:dyDescent="0.3">
      <c r="A181" s="2">
        <f t="shared" si="21"/>
        <v>177</v>
      </c>
      <c r="B181" s="2" t="s">
        <v>235</v>
      </c>
      <c r="C181" s="2" t="s">
        <v>168</v>
      </c>
      <c r="D181" s="9">
        <v>106.679</v>
      </c>
      <c r="E181" s="9">
        <v>113.455</v>
      </c>
      <c r="F181" s="10">
        <f t="shared" si="22"/>
        <v>6.3517655771051507E-2</v>
      </c>
      <c r="G181" s="5">
        <f t="shared" si="23"/>
        <v>7563.6666666666706</v>
      </c>
      <c r="H181" s="5">
        <f t="shared" si="24"/>
        <v>451.73333333333306</v>
      </c>
      <c r="I181" s="2">
        <f t="shared" si="25"/>
        <v>177</v>
      </c>
      <c r="N181" s="9"/>
    </row>
    <row r="182" spans="1:14" x14ac:dyDescent="0.3">
      <c r="A182" s="2">
        <f t="shared" si="21"/>
        <v>178</v>
      </c>
      <c r="B182" s="2" t="s">
        <v>236</v>
      </c>
      <c r="C182" s="2" t="s">
        <v>78</v>
      </c>
      <c r="D182" s="9">
        <v>106.06399999999999</v>
      </c>
      <c r="E182" s="9">
        <v>113.5</v>
      </c>
      <c r="F182" s="10">
        <f t="shared" si="22"/>
        <v>7.0108613667219766E-2</v>
      </c>
      <c r="G182" s="5">
        <f t="shared" si="23"/>
        <v>7566.6666666666706</v>
      </c>
      <c r="H182" s="5">
        <f t="shared" si="24"/>
        <v>495.7333333333338</v>
      </c>
      <c r="I182" s="2">
        <f t="shared" si="25"/>
        <v>178</v>
      </c>
      <c r="N182" s="9"/>
    </row>
    <row r="183" spans="1:14" x14ac:dyDescent="0.3">
      <c r="A183" s="2">
        <f t="shared" si="21"/>
        <v>179</v>
      </c>
      <c r="B183" s="2" t="s">
        <v>237</v>
      </c>
      <c r="C183" s="2" t="s">
        <v>41</v>
      </c>
      <c r="D183" s="9">
        <v>105.52</v>
      </c>
      <c r="E183" s="9">
        <v>113.95099999999999</v>
      </c>
      <c r="F183" s="10">
        <f t="shared" si="22"/>
        <v>7.9899545109931802E-2</v>
      </c>
      <c r="G183" s="5">
        <f t="shared" si="23"/>
        <v>7596.7333333333363</v>
      </c>
      <c r="H183" s="5">
        <f t="shared" si="24"/>
        <v>562.06666666666649</v>
      </c>
      <c r="I183" s="2">
        <f t="shared" si="25"/>
        <v>179</v>
      </c>
      <c r="N183" s="9"/>
    </row>
    <row r="184" spans="1:14" x14ac:dyDescent="0.3">
      <c r="A184" s="2">
        <f t="shared" si="21"/>
        <v>180</v>
      </c>
      <c r="B184" s="2" t="s">
        <v>238</v>
      </c>
      <c r="C184" s="2" t="s">
        <v>51</v>
      </c>
      <c r="D184" s="9">
        <v>108.04300000000001</v>
      </c>
      <c r="E184" s="9">
        <v>115.077</v>
      </c>
      <c r="F184" s="10">
        <f t="shared" si="22"/>
        <v>6.5103708708569741E-2</v>
      </c>
      <c r="G184" s="5">
        <f t="shared" si="23"/>
        <v>7671.8000000000038</v>
      </c>
      <c r="H184" s="5">
        <f t="shared" si="24"/>
        <v>468.93333333333277</v>
      </c>
      <c r="I184" s="2">
        <f t="shared" si="25"/>
        <v>180</v>
      </c>
      <c r="N184" s="9"/>
    </row>
    <row r="185" spans="1:14" x14ac:dyDescent="0.3">
      <c r="A185" s="2">
        <f t="shared" si="21"/>
        <v>181</v>
      </c>
      <c r="B185" s="2" t="s">
        <v>239</v>
      </c>
      <c r="C185" s="2" t="s">
        <v>16</v>
      </c>
      <c r="D185" s="9">
        <v>111.32299999999999</v>
      </c>
      <c r="E185" s="9">
        <v>115.16800000000001</v>
      </c>
      <c r="F185" s="10">
        <f t="shared" si="22"/>
        <v>3.4539133871706706E-2</v>
      </c>
      <c r="G185" s="5">
        <f t="shared" si="23"/>
        <v>7677.8666666666713</v>
      </c>
      <c r="H185" s="5">
        <f t="shared" si="24"/>
        <v>256.33333333333422</v>
      </c>
      <c r="I185" s="2">
        <f t="shared" si="25"/>
        <v>181</v>
      </c>
      <c r="N185" s="9"/>
    </row>
    <row r="186" spans="1:14" x14ac:dyDescent="0.3">
      <c r="A186" s="2">
        <f t="shared" si="21"/>
        <v>182</v>
      </c>
      <c r="B186" s="2" t="s">
        <v>240</v>
      </c>
      <c r="C186" s="2" t="s">
        <v>46</v>
      </c>
      <c r="D186" s="9">
        <v>107.79</v>
      </c>
      <c r="E186" s="9">
        <v>115.33499999999999</v>
      </c>
      <c r="F186" s="10">
        <f t="shared" si="22"/>
        <v>6.999721681046478E-2</v>
      </c>
      <c r="G186" s="5">
        <f t="shared" si="23"/>
        <v>7689.0000000000036</v>
      </c>
      <c r="H186" s="5">
        <f t="shared" si="24"/>
        <v>502.99999999999915</v>
      </c>
      <c r="I186" s="2">
        <f t="shared" si="25"/>
        <v>182</v>
      </c>
      <c r="N186" s="9"/>
    </row>
    <row r="187" spans="1:14" x14ac:dyDescent="0.3">
      <c r="A187" s="2">
        <f t="shared" si="21"/>
        <v>183</v>
      </c>
      <c r="B187" s="2" t="s">
        <v>241</v>
      </c>
      <c r="C187" s="2" t="s">
        <v>41</v>
      </c>
      <c r="D187" s="9">
        <v>110.586</v>
      </c>
      <c r="E187" s="9">
        <v>115.67296</v>
      </c>
      <c r="F187" s="10">
        <f t="shared" si="22"/>
        <v>4.6000036170943837E-2</v>
      </c>
      <c r="G187" s="5">
        <f t="shared" si="23"/>
        <v>7711.5306666666711</v>
      </c>
      <c r="H187" s="5">
        <f t="shared" si="24"/>
        <v>339.13066666666697</v>
      </c>
      <c r="I187" s="2">
        <f t="shared" si="25"/>
        <v>183</v>
      </c>
      <c r="N187" s="9"/>
    </row>
    <row r="188" spans="1:14" x14ac:dyDescent="0.3">
      <c r="A188" s="2">
        <f t="shared" si="21"/>
        <v>184</v>
      </c>
      <c r="B188" s="2" t="s">
        <v>242</v>
      </c>
      <c r="C188" s="2" t="s">
        <v>93</v>
      </c>
      <c r="D188" s="9">
        <v>105.184</v>
      </c>
      <c r="E188" s="9">
        <v>115.69199999999999</v>
      </c>
      <c r="F188" s="10">
        <f t="shared" si="22"/>
        <v>9.9901125646486122E-2</v>
      </c>
      <c r="G188" s="5">
        <f t="shared" si="23"/>
        <v>7712.8000000000038</v>
      </c>
      <c r="H188" s="5">
        <f t="shared" si="24"/>
        <v>700.53333333333308</v>
      </c>
      <c r="I188" s="2">
        <f t="shared" si="25"/>
        <v>184</v>
      </c>
      <c r="N188" s="9"/>
    </row>
    <row r="189" spans="1:14" x14ac:dyDescent="0.3">
      <c r="A189" s="2">
        <f t="shared" si="21"/>
        <v>185</v>
      </c>
      <c r="B189" s="2" t="s">
        <v>243</v>
      </c>
      <c r="C189" s="2" t="s">
        <v>46</v>
      </c>
      <c r="D189" s="9">
        <v>102.35</v>
      </c>
      <c r="E189" s="9">
        <v>116.02500000000001</v>
      </c>
      <c r="F189" s="10">
        <f t="shared" si="22"/>
        <v>0.13361016121152924</v>
      </c>
      <c r="G189" s="5">
        <f t="shared" si="23"/>
        <v>7735.0000000000045</v>
      </c>
      <c r="H189" s="5">
        <f t="shared" si="24"/>
        <v>911.66666666666742</v>
      </c>
      <c r="I189" s="2">
        <f t="shared" si="25"/>
        <v>185</v>
      </c>
      <c r="N189" s="9"/>
    </row>
    <row r="190" spans="1:14" x14ac:dyDescent="0.3">
      <c r="A190" s="2">
        <f t="shared" si="21"/>
        <v>186</v>
      </c>
      <c r="B190" s="2" t="s">
        <v>244</v>
      </c>
      <c r="C190" s="2" t="s">
        <v>46</v>
      </c>
      <c r="D190" s="9">
        <v>110.83499999999999</v>
      </c>
      <c r="E190" s="9">
        <v>116.179</v>
      </c>
      <c r="F190" s="10">
        <f t="shared" si="22"/>
        <v>4.8215816303514236E-2</v>
      </c>
      <c r="G190" s="5">
        <f t="shared" si="23"/>
        <v>7745.266666666671</v>
      </c>
      <c r="H190" s="5">
        <f t="shared" si="24"/>
        <v>356.26666666666722</v>
      </c>
      <c r="I190" s="2">
        <f t="shared" si="25"/>
        <v>186</v>
      </c>
      <c r="N190" s="9"/>
    </row>
    <row r="191" spans="1:14" x14ac:dyDescent="0.3">
      <c r="A191" s="2">
        <f t="shared" si="21"/>
        <v>187</v>
      </c>
      <c r="B191" s="2" t="s">
        <v>245</v>
      </c>
      <c r="C191" s="2" t="s">
        <v>19</v>
      </c>
      <c r="D191" s="9">
        <v>100.925</v>
      </c>
      <c r="E191" s="9">
        <v>116.587</v>
      </c>
      <c r="F191" s="10">
        <f t="shared" si="22"/>
        <v>0.15518454297745854</v>
      </c>
      <c r="G191" s="5">
        <f t="shared" si="23"/>
        <v>7772.4666666666708</v>
      </c>
      <c r="H191" s="5">
        <f t="shared" si="24"/>
        <v>1044.1333333333337</v>
      </c>
      <c r="I191" s="2">
        <f t="shared" si="25"/>
        <v>187</v>
      </c>
      <c r="N191" s="9"/>
    </row>
    <row r="192" spans="1:14" x14ac:dyDescent="0.3">
      <c r="A192" s="2">
        <f t="shared" si="21"/>
        <v>188</v>
      </c>
      <c r="B192" s="2" t="s">
        <v>246</v>
      </c>
      <c r="C192" s="2" t="s">
        <v>157</v>
      </c>
      <c r="D192" s="9">
        <v>112.212</v>
      </c>
      <c r="E192" s="9">
        <v>116.68899999999999</v>
      </c>
      <c r="F192" s="10">
        <f t="shared" si="22"/>
        <v>3.989769365130269E-2</v>
      </c>
      <c r="G192" s="5">
        <f t="shared" si="23"/>
        <v>7779.2666666666701</v>
      </c>
      <c r="H192" s="5">
        <f t="shared" si="24"/>
        <v>298.46666666666601</v>
      </c>
      <c r="I192" s="2">
        <f t="shared" si="25"/>
        <v>188</v>
      </c>
      <c r="N192" s="9"/>
    </row>
    <row r="193" spans="1:14" x14ac:dyDescent="0.3">
      <c r="A193" s="2">
        <f t="shared" si="21"/>
        <v>189</v>
      </c>
      <c r="B193" s="2" t="s">
        <v>247</v>
      </c>
      <c r="C193" s="2" t="s">
        <v>32</v>
      </c>
      <c r="D193" s="9">
        <v>106.958</v>
      </c>
      <c r="E193" s="9">
        <v>116.77800000000001</v>
      </c>
      <c r="F193" s="10">
        <f t="shared" si="22"/>
        <v>9.1811739187344532E-2</v>
      </c>
      <c r="G193" s="5">
        <f t="shared" si="23"/>
        <v>7785.2000000000044</v>
      </c>
      <c r="H193" s="5">
        <f t="shared" si="24"/>
        <v>654.6666666666672</v>
      </c>
      <c r="I193" s="2">
        <f t="shared" si="25"/>
        <v>189</v>
      </c>
      <c r="N193" s="9"/>
    </row>
    <row r="194" spans="1:14" x14ac:dyDescent="0.3">
      <c r="A194" s="2">
        <f t="shared" si="21"/>
        <v>190</v>
      </c>
      <c r="B194" s="2" t="s">
        <v>248</v>
      </c>
      <c r="C194" s="2" t="s">
        <v>46</v>
      </c>
      <c r="D194" s="9">
        <v>108.85</v>
      </c>
      <c r="E194" s="9">
        <v>116.94</v>
      </c>
      <c r="F194" s="10">
        <f t="shared" si="22"/>
        <v>7.4322462103812548E-2</v>
      </c>
      <c r="G194" s="5">
        <f t="shared" si="23"/>
        <v>7796.0000000000036</v>
      </c>
      <c r="H194" s="5">
        <f t="shared" si="24"/>
        <v>539.3333333333336</v>
      </c>
      <c r="I194" s="2">
        <f t="shared" si="25"/>
        <v>190</v>
      </c>
      <c r="N194" s="9"/>
    </row>
    <row r="195" spans="1:14" x14ac:dyDescent="0.3">
      <c r="A195" s="2">
        <f t="shared" si="21"/>
        <v>191</v>
      </c>
      <c r="B195" s="2" t="s">
        <v>249</v>
      </c>
      <c r="C195" s="2" t="s">
        <v>16</v>
      </c>
      <c r="D195" s="9">
        <v>111.49375000000001</v>
      </c>
      <c r="E195" s="9">
        <v>117.05880000000001</v>
      </c>
      <c r="F195" s="10">
        <f t="shared" si="22"/>
        <v>4.9913560177139882E-2</v>
      </c>
      <c r="G195" s="5">
        <f t="shared" si="23"/>
        <v>7803.9200000000046</v>
      </c>
      <c r="H195" s="5">
        <f t="shared" si="24"/>
        <v>371.00333333333327</v>
      </c>
      <c r="I195" s="2">
        <f t="shared" si="25"/>
        <v>191</v>
      </c>
      <c r="N195" s="9"/>
    </row>
    <row r="196" spans="1:14" x14ac:dyDescent="0.3">
      <c r="A196" s="2">
        <f t="shared" si="21"/>
        <v>192</v>
      </c>
      <c r="B196" s="2" t="s">
        <v>250</v>
      </c>
      <c r="C196" s="2" t="s">
        <v>135</v>
      </c>
      <c r="D196" s="9">
        <v>115.946</v>
      </c>
      <c r="E196" s="9">
        <v>117.117</v>
      </c>
      <c r="F196" s="10">
        <f t="shared" si="22"/>
        <v>1.0099529091128767E-2</v>
      </c>
      <c r="G196" s="5">
        <f t="shared" si="23"/>
        <v>7807.8000000000038</v>
      </c>
      <c r="H196" s="5">
        <f t="shared" si="24"/>
        <v>78.066666666667089</v>
      </c>
      <c r="I196" s="2">
        <f t="shared" si="25"/>
        <v>192</v>
      </c>
      <c r="N196" s="9"/>
    </row>
    <row r="197" spans="1:14" x14ac:dyDescent="0.3">
      <c r="A197" s="2">
        <f t="shared" ref="A197:A260" si="26">RANK(E197,$E$5:$E$294,1)</f>
        <v>193</v>
      </c>
      <c r="B197" s="2" t="s">
        <v>251</v>
      </c>
      <c r="C197" s="2" t="s">
        <v>112</v>
      </c>
      <c r="D197" s="9">
        <v>110.279</v>
      </c>
      <c r="E197" s="9">
        <v>117.303</v>
      </c>
      <c r="F197" s="10">
        <f t="shared" ref="F197:F260" si="27">+E197/D197-1</f>
        <v>6.3692996853435435E-2</v>
      </c>
      <c r="G197" s="5">
        <f t="shared" ref="G197:G260" si="28">+E197*66.6666666666667</f>
        <v>7820.2000000000035</v>
      </c>
      <c r="H197" s="5">
        <f t="shared" ref="H197:H260" si="29">(E197-D197)*1000/15</f>
        <v>468.26666666666671</v>
      </c>
      <c r="I197" s="2">
        <f t="shared" si="25"/>
        <v>193</v>
      </c>
      <c r="N197" s="9"/>
    </row>
    <row r="198" spans="1:14" x14ac:dyDescent="0.3">
      <c r="A198" s="2">
        <f t="shared" si="26"/>
        <v>194</v>
      </c>
      <c r="B198" s="2" t="s">
        <v>252</v>
      </c>
      <c r="C198" s="2" t="s">
        <v>51</v>
      </c>
      <c r="D198" s="9">
        <v>102.86750000000001</v>
      </c>
      <c r="E198" s="9">
        <v>117.3579</v>
      </c>
      <c r="F198" s="10">
        <f t="shared" si="27"/>
        <v>0.14086470459571765</v>
      </c>
      <c r="G198" s="5">
        <f t="shared" si="28"/>
        <v>7823.8600000000042</v>
      </c>
      <c r="H198" s="5">
        <f t="shared" si="29"/>
        <v>966.0266666666663</v>
      </c>
      <c r="I198" s="2">
        <f t="shared" ref="I198:I261" si="30">+A198</f>
        <v>194</v>
      </c>
      <c r="N198" s="9"/>
    </row>
    <row r="199" spans="1:14" x14ac:dyDescent="0.3">
      <c r="A199" s="2">
        <f t="shared" si="26"/>
        <v>195</v>
      </c>
      <c r="B199" s="2" t="s">
        <v>253</v>
      </c>
      <c r="C199" s="2" t="s">
        <v>125</v>
      </c>
      <c r="D199" s="9">
        <v>104.89400000000001</v>
      </c>
      <c r="E199" s="9">
        <v>117.511</v>
      </c>
      <c r="F199" s="10">
        <f t="shared" si="27"/>
        <v>0.12028333365111443</v>
      </c>
      <c r="G199" s="5">
        <f t="shared" si="28"/>
        <v>7834.0666666666702</v>
      </c>
      <c r="H199" s="5">
        <f t="shared" si="29"/>
        <v>841.13333333333276</v>
      </c>
      <c r="I199" s="2">
        <f t="shared" si="30"/>
        <v>195</v>
      </c>
      <c r="N199" s="9"/>
    </row>
    <row r="200" spans="1:14" x14ac:dyDescent="0.3">
      <c r="A200" s="2">
        <f t="shared" si="26"/>
        <v>196</v>
      </c>
      <c r="B200" s="2" t="s">
        <v>30</v>
      </c>
      <c r="C200" s="2" t="s">
        <v>135</v>
      </c>
      <c r="D200" s="9">
        <v>87.06</v>
      </c>
      <c r="E200" s="9">
        <v>117.51600000000001</v>
      </c>
      <c r="F200" s="10">
        <f t="shared" si="27"/>
        <v>0.34982770503101301</v>
      </c>
      <c r="G200" s="5">
        <f t="shared" si="28"/>
        <v>7834.4000000000042</v>
      </c>
      <c r="H200" s="5">
        <f t="shared" si="29"/>
        <v>2030.4000000000003</v>
      </c>
      <c r="I200" s="2">
        <f t="shared" si="30"/>
        <v>196</v>
      </c>
      <c r="N200" s="9"/>
    </row>
    <row r="201" spans="1:14" x14ac:dyDescent="0.3">
      <c r="A201" s="2">
        <f t="shared" si="26"/>
        <v>197</v>
      </c>
      <c r="B201" s="2" t="s">
        <v>254</v>
      </c>
      <c r="C201" s="2" t="s">
        <v>78</v>
      </c>
      <c r="D201" s="9">
        <v>110.14749999999999</v>
      </c>
      <c r="E201" s="9">
        <v>117.97</v>
      </c>
      <c r="F201" s="10">
        <f t="shared" si="27"/>
        <v>7.1018407135885919E-2</v>
      </c>
      <c r="G201" s="5">
        <f t="shared" si="28"/>
        <v>7864.6666666666706</v>
      </c>
      <c r="H201" s="5">
        <f t="shared" si="29"/>
        <v>521.50000000000034</v>
      </c>
      <c r="I201" s="2">
        <f t="shared" si="30"/>
        <v>197</v>
      </c>
      <c r="N201" s="9"/>
    </row>
    <row r="202" spans="1:14" x14ac:dyDescent="0.3">
      <c r="A202" s="2">
        <f t="shared" si="26"/>
        <v>198</v>
      </c>
      <c r="B202" s="2" t="s">
        <v>255</v>
      </c>
      <c r="C202" s="2" t="s">
        <v>46</v>
      </c>
      <c r="D202" s="9">
        <v>99.141999999999996</v>
      </c>
      <c r="E202" s="9">
        <v>117.97897999999999</v>
      </c>
      <c r="F202" s="10">
        <f t="shared" si="27"/>
        <v>0.18999999999999995</v>
      </c>
      <c r="G202" s="5">
        <f t="shared" si="28"/>
        <v>7865.2653333333365</v>
      </c>
      <c r="H202" s="5">
        <f t="shared" si="29"/>
        <v>1255.7986666666663</v>
      </c>
      <c r="I202" s="2">
        <f t="shared" si="30"/>
        <v>198</v>
      </c>
      <c r="N202" s="9"/>
    </row>
    <row r="203" spans="1:14" x14ac:dyDescent="0.3">
      <c r="A203" s="2">
        <f t="shared" si="26"/>
        <v>199</v>
      </c>
      <c r="B203" s="2" t="s">
        <v>256</v>
      </c>
      <c r="C203" s="2" t="s">
        <v>46</v>
      </c>
      <c r="D203" s="9">
        <v>108.562</v>
      </c>
      <c r="E203" s="9">
        <v>118.67400000000001</v>
      </c>
      <c r="F203" s="10">
        <f t="shared" si="27"/>
        <v>9.3144931007166587E-2</v>
      </c>
      <c r="G203" s="5">
        <f t="shared" si="28"/>
        <v>7911.600000000004</v>
      </c>
      <c r="H203" s="5">
        <f t="shared" si="29"/>
        <v>674.13333333333389</v>
      </c>
      <c r="I203" s="2">
        <f t="shared" si="30"/>
        <v>199</v>
      </c>
      <c r="N203" s="9"/>
    </row>
    <row r="204" spans="1:14" x14ac:dyDescent="0.3">
      <c r="A204" s="2">
        <f t="shared" si="26"/>
        <v>200</v>
      </c>
      <c r="B204" s="2" t="s">
        <v>109</v>
      </c>
      <c r="C204" s="2" t="s">
        <v>112</v>
      </c>
      <c r="D204" s="9">
        <v>99.218999999999994</v>
      </c>
      <c r="E204" s="9">
        <v>119.063</v>
      </c>
      <c r="F204" s="10">
        <f t="shared" si="27"/>
        <v>0.20000201574295251</v>
      </c>
      <c r="G204" s="5">
        <f t="shared" si="28"/>
        <v>7937.5333333333374</v>
      </c>
      <c r="H204" s="5">
        <f t="shared" si="29"/>
        <v>1322.9333333333338</v>
      </c>
      <c r="I204" s="2">
        <f t="shared" si="30"/>
        <v>200</v>
      </c>
      <c r="N204" s="9"/>
    </row>
    <row r="205" spans="1:14" x14ac:dyDescent="0.3">
      <c r="A205" s="2">
        <f t="shared" si="26"/>
        <v>201</v>
      </c>
      <c r="B205" s="2" t="s">
        <v>257</v>
      </c>
      <c r="C205" s="2" t="s">
        <v>51</v>
      </c>
      <c r="D205" s="9">
        <v>109.40600000000001</v>
      </c>
      <c r="E205" s="9">
        <v>119.25700000000001</v>
      </c>
      <c r="F205" s="10">
        <f t="shared" si="27"/>
        <v>9.0040765588724536E-2</v>
      </c>
      <c r="G205" s="5">
        <f t="shared" si="28"/>
        <v>7950.4666666666708</v>
      </c>
      <c r="H205" s="5">
        <f t="shared" si="29"/>
        <v>656.73333333333335</v>
      </c>
      <c r="I205" s="2">
        <f t="shared" si="30"/>
        <v>201</v>
      </c>
      <c r="N205" s="9"/>
    </row>
    <row r="206" spans="1:14" x14ac:dyDescent="0.3">
      <c r="A206" s="2">
        <f t="shared" si="26"/>
        <v>202</v>
      </c>
      <c r="B206" s="2" t="s">
        <v>14</v>
      </c>
      <c r="C206" s="2" t="s">
        <v>125</v>
      </c>
      <c r="D206" s="9">
        <v>76.400000000000006</v>
      </c>
      <c r="E206" s="9">
        <v>119.381</v>
      </c>
      <c r="F206" s="10">
        <f t="shared" si="27"/>
        <v>0.56257853403141356</v>
      </c>
      <c r="G206" s="5">
        <f t="shared" si="28"/>
        <v>7958.7333333333372</v>
      </c>
      <c r="H206" s="5">
        <f t="shared" si="29"/>
        <v>2865.3999999999996</v>
      </c>
      <c r="I206" s="2">
        <f t="shared" si="30"/>
        <v>202</v>
      </c>
      <c r="N206" s="9"/>
    </row>
    <row r="207" spans="1:14" x14ac:dyDescent="0.3">
      <c r="A207" s="2">
        <f t="shared" si="26"/>
        <v>203</v>
      </c>
      <c r="B207" s="2" t="s">
        <v>258</v>
      </c>
      <c r="C207" s="2" t="s">
        <v>51</v>
      </c>
      <c r="D207" s="9">
        <v>110.15300000000001</v>
      </c>
      <c r="E207" s="9">
        <v>119.515</v>
      </c>
      <c r="F207" s="10">
        <f t="shared" si="27"/>
        <v>8.499087632656388E-2</v>
      </c>
      <c r="G207" s="5">
        <f t="shared" si="28"/>
        <v>7967.6666666666706</v>
      </c>
      <c r="H207" s="5">
        <f t="shared" si="29"/>
        <v>624.13333333333298</v>
      </c>
      <c r="I207" s="2">
        <f t="shared" si="30"/>
        <v>203</v>
      </c>
      <c r="N207" s="9"/>
    </row>
    <row r="208" spans="1:14" x14ac:dyDescent="0.3">
      <c r="A208" s="2">
        <f t="shared" si="26"/>
        <v>204</v>
      </c>
      <c r="B208" s="2" t="s">
        <v>259</v>
      </c>
      <c r="C208" s="2" t="s">
        <v>16</v>
      </c>
      <c r="D208" s="9">
        <v>119.637</v>
      </c>
      <c r="E208" s="9">
        <v>119.637</v>
      </c>
      <c r="F208" s="10">
        <f t="shared" si="27"/>
        <v>0</v>
      </c>
      <c r="G208" s="5">
        <f t="shared" si="28"/>
        <v>7975.8000000000038</v>
      </c>
      <c r="H208" s="5">
        <f t="shared" si="29"/>
        <v>0</v>
      </c>
      <c r="I208" s="2">
        <f t="shared" si="30"/>
        <v>204</v>
      </c>
      <c r="N208" s="9"/>
    </row>
    <row r="209" spans="1:14" x14ac:dyDescent="0.3">
      <c r="A209" s="2">
        <f t="shared" si="26"/>
        <v>205</v>
      </c>
      <c r="B209" s="2" t="s">
        <v>260</v>
      </c>
      <c r="C209" s="2" t="s">
        <v>173</v>
      </c>
      <c r="D209" s="9">
        <v>111.13800000000001</v>
      </c>
      <c r="E209" s="9">
        <v>120.02800000000001</v>
      </c>
      <c r="F209" s="10">
        <f t="shared" si="27"/>
        <v>7.9990642264571976E-2</v>
      </c>
      <c r="G209" s="5">
        <f t="shared" si="28"/>
        <v>8001.8666666666713</v>
      </c>
      <c r="H209" s="5">
        <f t="shared" si="29"/>
        <v>592.66666666666663</v>
      </c>
      <c r="I209" s="2">
        <f t="shared" si="30"/>
        <v>205</v>
      </c>
      <c r="N209" s="9"/>
    </row>
    <row r="210" spans="1:14" x14ac:dyDescent="0.3">
      <c r="A210" s="2">
        <f t="shared" si="26"/>
        <v>206</v>
      </c>
      <c r="B210" s="2" t="s">
        <v>261</v>
      </c>
      <c r="C210" s="2" t="s">
        <v>93</v>
      </c>
      <c r="D210" s="9">
        <v>115.05500000000001</v>
      </c>
      <c r="E210" s="9">
        <v>121.321</v>
      </c>
      <c r="F210" s="10">
        <f t="shared" si="27"/>
        <v>5.4460909999565432E-2</v>
      </c>
      <c r="G210" s="5">
        <f t="shared" si="28"/>
        <v>8088.0666666666702</v>
      </c>
      <c r="H210" s="5">
        <f t="shared" si="29"/>
        <v>417.73333333333272</v>
      </c>
      <c r="I210" s="2">
        <f t="shared" si="30"/>
        <v>206</v>
      </c>
      <c r="N210" s="9"/>
    </row>
    <row r="211" spans="1:14" x14ac:dyDescent="0.3">
      <c r="A211" s="2">
        <f t="shared" si="26"/>
        <v>207</v>
      </c>
      <c r="B211" s="2" t="s">
        <v>262</v>
      </c>
      <c r="C211" s="2" t="s">
        <v>16</v>
      </c>
      <c r="D211" s="9">
        <v>102.51900000000001</v>
      </c>
      <c r="E211" s="9">
        <v>121.49299999999999</v>
      </c>
      <c r="F211" s="10">
        <f t="shared" si="27"/>
        <v>0.18507788800124847</v>
      </c>
      <c r="G211" s="5">
        <f t="shared" si="28"/>
        <v>8099.5333333333374</v>
      </c>
      <c r="H211" s="5">
        <f t="shared" si="29"/>
        <v>1264.9333333333327</v>
      </c>
      <c r="I211" s="2">
        <f t="shared" si="30"/>
        <v>207</v>
      </c>
      <c r="N211" s="9"/>
    </row>
    <row r="212" spans="1:14" x14ac:dyDescent="0.3">
      <c r="A212" s="2">
        <f t="shared" si="26"/>
        <v>208</v>
      </c>
      <c r="B212" s="2" t="s">
        <v>52</v>
      </c>
      <c r="C212" s="2" t="s">
        <v>138</v>
      </c>
      <c r="D212" s="9">
        <v>94.212999999999994</v>
      </c>
      <c r="E212" s="9">
        <v>121.532</v>
      </c>
      <c r="F212" s="10">
        <f t="shared" si="27"/>
        <v>0.28997059853735685</v>
      </c>
      <c r="G212" s="5">
        <f t="shared" si="28"/>
        <v>8102.1333333333369</v>
      </c>
      <c r="H212" s="5">
        <f t="shared" si="29"/>
        <v>1821.2666666666669</v>
      </c>
      <c r="I212" s="2">
        <f t="shared" si="30"/>
        <v>208</v>
      </c>
      <c r="N212" s="9"/>
    </row>
    <row r="213" spans="1:14" x14ac:dyDescent="0.3">
      <c r="A213" s="2">
        <f t="shared" si="26"/>
        <v>209</v>
      </c>
      <c r="B213" s="2" t="s">
        <v>263</v>
      </c>
      <c r="C213" s="2" t="s">
        <v>54</v>
      </c>
      <c r="D213" s="9">
        <v>114.705</v>
      </c>
      <c r="E213" s="9">
        <v>121.592</v>
      </c>
      <c r="F213" s="10">
        <f t="shared" si="27"/>
        <v>6.0040974674164138E-2</v>
      </c>
      <c r="G213" s="5">
        <f t="shared" si="28"/>
        <v>8106.1333333333369</v>
      </c>
      <c r="H213" s="5">
        <f t="shared" si="29"/>
        <v>459.13333333333333</v>
      </c>
      <c r="I213" s="2">
        <f t="shared" si="30"/>
        <v>209</v>
      </c>
      <c r="N213" s="9"/>
    </row>
    <row r="214" spans="1:14" x14ac:dyDescent="0.3">
      <c r="A214" s="2">
        <f t="shared" si="26"/>
        <v>210</v>
      </c>
      <c r="B214" s="2" t="s">
        <v>264</v>
      </c>
      <c r="C214" s="2" t="s">
        <v>138</v>
      </c>
      <c r="D214" s="9">
        <v>117.175</v>
      </c>
      <c r="E214" s="9">
        <v>121.86499999999999</v>
      </c>
      <c r="F214" s="10">
        <f t="shared" si="27"/>
        <v>4.002560273095801E-2</v>
      </c>
      <c r="G214" s="5">
        <f t="shared" si="28"/>
        <v>8124.3333333333367</v>
      </c>
      <c r="H214" s="5">
        <f t="shared" si="29"/>
        <v>312.66666666666657</v>
      </c>
      <c r="I214" s="2">
        <f t="shared" si="30"/>
        <v>210</v>
      </c>
      <c r="N214" s="9"/>
    </row>
    <row r="215" spans="1:14" x14ac:dyDescent="0.3">
      <c r="A215" s="2">
        <f t="shared" si="26"/>
        <v>211</v>
      </c>
      <c r="B215" s="2" t="s">
        <v>265</v>
      </c>
      <c r="C215" s="2" t="s">
        <v>168</v>
      </c>
      <c r="D215" s="9">
        <v>105.58</v>
      </c>
      <c r="E215" s="9">
        <v>122.298</v>
      </c>
      <c r="F215" s="10">
        <f t="shared" si="27"/>
        <v>0.15834438340594814</v>
      </c>
      <c r="G215" s="5">
        <f t="shared" si="28"/>
        <v>8153.2000000000044</v>
      </c>
      <c r="H215" s="5">
        <f t="shared" si="29"/>
        <v>1114.5333333333335</v>
      </c>
      <c r="I215" s="2">
        <f t="shared" si="30"/>
        <v>211</v>
      </c>
      <c r="N215" s="9"/>
    </row>
    <row r="216" spans="1:14" x14ac:dyDescent="0.3">
      <c r="A216" s="2">
        <f t="shared" si="26"/>
        <v>212</v>
      </c>
      <c r="B216" s="2" t="s">
        <v>266</v>
      </c>
      <c r="C216" s="2" t="s">
        <v>46</v>
      </c>
      <c r="D216" s="9">
        <v>107.33499999999999</v>
      </c>
      <c r="E216" s="9">
        <v>122.37</v>
      </c>
      <c r="F216" s="10">
        <f t="shared" si="27"/>
        <v>0.14007546466669774</v>
      </c>
      <c r="G216" s="5">
        <f t="shared" si="28"/>
        <v>8158.0000000000045</v>
      </c>
      <c r="H216" s="5">
        <f t="shared" si="29"/>
        <v>1002.3333333333341</v>
      </c>
      <c r="I216" s="2">
        <f t="shared" si="30"/>
        <v>212</v>
      </c>
      <c r="N216" s="9"/>
    </row>
    <row r="217" spans="1:14" x14ac:dyDescent="0.3">
      <c r="A217" s="2">
        <f t="shared" si="26"/>
        <v>213</v>
      </c>
      <c r="B217" s="2" t="s">
        <v>267</v>
      </c>
      <c r="C217" s="2" t="s">
        <v>157</v>
      </c>
      <c r="D217" s="9">
        <v>120.1</v>
      </c>
      <c r="E217" s="9">
        <v>122.41500000000001</v>
      </c>
      <c r="F217" s="10">
        <f t="shared" si="27"/>
        <v>1.9275603663613694E-2</v>
      </c>
      <c r="G217" s="5">
        <f t="shared" si="28"/>
        <v>8161.0000000000045</v>
      </c>
      <c r="H217" s="5">
        <f t="shared" si="29"/>
        <v>154.33333333333411</v>
      </c>
      <c r="I217" s="2">
        <f t="shared" si="30"/>
        <v>213</v>
      </c>
      <c r="N217" s="9"/>
    </row>
    <row r="218" spans="1:14" x14ac:dyDescent="0.3">
      <c r="A218" s="2">
        <f t="shared" si="26"/>
        <v>214</v>
      </c>
      <c r="B218" s="2" t="s">
        <v>268</v>
      </c>
      <c r="C218" s="2" t="s">
        <v>46</v>
      </c>
      <c r="D218" s="9">
        <v>114.54900000000001</v>
      </c>
      <c r="E218" s="9">
        <v>122.55500000000001</v>
      </c>
      <c r="F218" s="10">
        <f t="shared" si="27"/>
        <v>6.989148748570484E-2</v>
      </c>
      <c r="G218" s="5">
        <f t="shared" si="28"/>
        <v>8170.3333333333376</v>
      </c>
      <c r="H218" s="5">
        <f t="shared" si="29"/>
        <v>533.73333333333335</v>
      </c>
      <c r="I218" s="2">
        <f t="shared" si="30"/>
        <v>214</v>
      </c>
      <c r="N218" s="9"/>
    </row>
    <row r="219" spans="1:14" x14ac:dyDescent="0.3">
      <c r="A219" s="2">
        <f t="shared" si="26"/>
        <v>215</v>
      </c>
      <c r="B219" s="2" t="s">
        <v>269</v>
      </c>
      <c r="C219" s="2" t="s">
        <v>32</v>
      </c>
      <c r="D219" s="9">
        <v>115.11499999999999</v>
      </c>
      <c r="E219" s="9">
        <v>122.75</v>
      </c>
      <c r="F219" s="10">
        <f t="shared" si="27"/>
        <v>6.6324979368457715E-2</v>
      </c>
      <c r="G219" s="5">
        <f t="shared" si="28"/>
        <v>8183.3333333333376</v>
      </c>
      <c r="H219" s="5">
        <f t="shared" si="29"/>
        <v>509.00000000000034</v>
      </c>
      <c r="I219" s="2">
        <f t="shared" si="30"/>
        <v>215</v>
      </c>
      <c r="N219" s="9"/>
    </row>
    <row r="220" spans="1:14" x14ac:dyDescent="0.3">
      <c r="A220" s="2">
        <f t="shared" si="26"/>
        <v>216</v>
      </c>
      <c r="B220" s="2" t="s">
        <v>270</v>
      </c>
      <c r="C220" s="2" t="s">
        <v>125</v>
      </c>
      <c r="D220" s="9">
        <v>115.23399999999999</v>
      </c>
      <c r="E220" s="9">
        <v>123.318</v>
      </c>
      <c r="F220" s="10">
        <f t="shared" si="27"/>
        <v>7.0152906260305237E-2</v>
      </c>
      <c r="G220" s="5">
        <f t="shared" si="28"/>
        <v>8221.2000000000044</v>
      </c>
      <c r="H220" s="5">
        <f t="shared" si="29"/>
        <v>538.93333333333362</v>
      </c>
      <c r="I220" s="2">
        <f t="shared" si="30"/>
        <v>216</v>
      </c>
      <c r="N220" s="9"/>
    </row>
    <row r="221" spans="1:14" x14ac:dyDescent="0.3">
      <c r="A221" s="2">
        <f t="shared" si="26"/>
        <v>217</v>
      </c>
      <c r="B221" s="2" t="s">
        <v>271</v>
      </c>
      <c r="C221" s="2" t="s">
        <v>135</v>
      </c>
      <c r="D221" s="9">
        <v>106.27249999999999</v>
      </c>
      <c r="E221" s="9">
        <v>123.40125</v>
      </c>
      <c r="F221" s="10">
        <f t="shared" si="27"/>
        <v>0.16117763297184129</v>
      </c>
      <c r="G221" s="5">
        <f t="shared" si="28"/>
        <v>8226.7500000000036</v>
      </c>
      <c r="H221" s="5">
        <f t="shared" si="29"/>
        <v>1141.9166666666674</v>
      </c>
      <c r="I221" s="2">
        <f t="shared" si="30"/>
        <v>217</v>
      </c>
      <c r="N221" s="9"/>
    </row>
    <row r="222" spans="1:14" x14ac:dyDescent="0.3">
      <c r="A222" s="2">
        <f t="shared" si="26"/>
        <v>218</v>
      </c>
      <c r="B222" s="2" t="s">
        <v>272</v>
      </c>
      <c r="C222" s="2" t="s">
        <v>27</v>
      </c>
      <c r="D222" s="9">
        <v>116.85599999999999</v>
      </c>
      <c r="E222" s="9">
        <v>123.86</v>
      </c>
      <c r="F222" s="10">
        <f t="shared" si="27"/>
        <v>5.9937016498939011E-2</v>
      </c>
      <c r="G222" s="5">
        <f t="shared" si="28"/>
        <v>8257.3333333333376</v>
      </c>
      <c r="H222" s="5">
        <f t="shared" si="29"/>
        <v>466.93333333333362</v>
      </c>
      <c r="I222" s="2">
        <f t="shared" si="30"/>
        <v>218</v>
      </c>
      <c r="N222" s="9"/>
    </row>
    <row r="223" spans="1:14" x14ac:dyDescent="0.3">
      <c r="A223" s="2">
        <f t="shared" si="26"/>
        <v>219</v>
      </c>
      <c r="B223" s="2" t="s">
        <v>273</v>
      </c>
      <c r="C223" s="2" t="s">
        <v>135</v>
      </c>
      <c r="D223" s="9">
        <v>105.01264999999999</v>
      </c>
      <c r="E223" s="9">
        <v>123.91947999999999</v>
      </c>
      <c r="F223" s="10">
        <f t="shared" si="27"/>
        <v>0.18004335668131421</v>
      </c>
      <c r="G223" s="5">
        <f t="shared" si="28"/>
        <v>8261.2986666666711</v>
      </c>
      <c r="H223" s="5">
        <f t="shared" si="29"/>
        <v>1260.4553333333331</v>
      </c>
      <c r="I223" s="2">
        <f t="shared" si="30"/>
        <v>219</v>
      </c>
      <c r="N223" s="9"/>
    </row>
    <row r="224" spans="1:14" x14ac:dyDescent="0.3">
      <c r="A224" s="2">
        <f t="shared" si="26"/>
        <v>220</v>
      </c>
      <c r="B224" s="2" t="s">
        <v>274</v>
      </c>
      <c r="C224" s="2" t="s">
        <v>168</v>
      </c>
      <c r="D224" s="9">
        <v>119.47</v>
      </c>
      <c r="E224" s="9">
        <v>124.306</v>
      </c>
      <c r="F224" s="10">
        <f t="shared" si="27"/>
        <v>4.0478781284004395E-2</v>
      </c>
      <c r="G224" s="5">
        <f t="shared" si="28"/>
        <v>8287.0666666666712</v>
      </c>
      <c r="H224" s="5">
        <f t="shared" si="29"/>
        <v>322.39999999999986</v>
      </c>
      <c r="I224" s="2">
        <f t="shared" si="30"/>
        <v>220</v>
      </c>
      <c r="N224" s="9"/>
    </row>
    <row r="225" spans="1:14" x14ac:dyDescent="0.3">
      <c r="A225" s="2">
        <f t="shared" si="26"/>
        <v>221</v>
      </c>
      <c r="B225" s="2" t="s">
        <v>275</v>
      </c>
      <c r="C225" s="2" t="s">
        <v>41</v>
      </c>
      <c r="D225" s="9">
        <v>125.346</v>
      </c>
      <c r="E225" s="9">
        <v>125.346</v>
      </c>
      <c r="F225" s="10">
        <f t="shared" si="27"/>
        <v>0</v>
      </c>
      <c r="G225" s="5">
        <f t="shared" si="28"/>
        <v>8356.4000000000051</v>
      </c>
      <c r="H225" s="5">
        <f t="shared" si="29"/>
        <v>0</v>
      </c>
      <c r="I225" s="2">
        <f t="shared" si="30"/>
        <v>221</v>
      </c>
      <c r="N225" s="9"/>
    </row>
    <row r="226" spans="1:14" x14ac:dyDescent="0.3">
      <c r="A226" s="2">
        <f t="shared" si="26"/>
        <v>222</v>
      </c>
      <c r="B226" s="2" t="s">
        <v>276</v>
      </c>
      <c r="C226" s="2" t="s">
        <v>46</v>
      </c>
      <c r="D226" s="9">
        <v>125.592</v>
      </c>
      <c r="E226" s="9">
        <v>125.592</v>
      </c>
      <c r="F226" s="10">
        <f t="shared" si="27"/>
        <v>0</v>
      </c>
      <c r="G226" s="5">
        <f t="shared" si="28"/>
        <v>8372.8000000000047</v>
      </c>
      <c r="H226" s="5">
        <f t="shared" si="29"/>
        <v>0</v>
      </c>
      <c r="I226" s="2">
        <f t="shared" si="30"/>
        <v>222</v>
      </c>
      <c r="N226" s="9"/>
    </row>
    <row r="227" spans="1:14" x14ac:dyDescent="0.3">
      <c r="A227" s="2">
        <f t="shared" si="26"/>
        <v>223</v>
      </c>
      <c r="B227" s="2" t="s">
        <v>277</v>
      </c>
      <c r="C227" s="2" t="s">
        <v>138</v>
      </c>
      <c r="D227" s="9">
        <v>109.544</v>
      </c>
      <c r="E227" s="9">
        <v>125.976</v>
      </c>
      <c r="F227" s="10">
        <f t="shared" si="27"/>
        <v>0.15000365150076678</v>
      </c>
      <c r="G227" s="5">
        <f t="shared" si="28"/>
        <v>8398.4000000000033</v>
      </c>
      <c r="H227" s="5">
        <f t="shared" si="29"/>
        <v>1095.4666666666669</v>
      </c>
      <c r="I227" s="2">
        <f t="shared" si="30"/>
        <v>223</v>
      </c>
      <c r="N227" s="9"/>
    </row>
    <row r="228" spans="1:14" x14ac:dyDescent="0.3">
      <c r="A228" s="2">
        <f t="shared" si="26"/>
        <v>224</v>
      </c>
      <c r="B228" s="2" t="s">
        <v>278</v>
      </c>
      <c r="C228" s="2" t="s">
        <v>16</v>
      </c>
      <c r="D228" s="9">
        <v>120.1575</v>
      </c>
      <c r="E228" s="9">
        <v>126.295</v>
      </c>
      <c r="F228" s="10">
        <f t="shared" si="27"/>
        <v>5.107879241828428E-2</v>
      </c>
      <c r="G228" s="5">
        <f t="shared" si="28"/>
        <v>8419.6666666666715</v>
      </c>
      <c r="H228" s="5">
        <f t="shared" si="29"/>
        <v>409.16666666666686</v>
      </c>
      <c r="I228" s="2">
        <f t="shared" si="30"/>
        <v>224</v>
      </c>
      <c r="N228" s="9"/>
    </row>
    <row r="229" spans="1:14" x14ac:dyDescent="0.3">
      <c r="A229" s="2">
        <f t="shared" si="26"/>
        <v>225</v>
      </c>
      <c r="B229" s="2" t="s">
        <v>61</v>
      </c>
      <c r="C229" s="2" t="s">
        <v>27</v>
      </c>
      <c r="D229" s="9">
        <v>101.57</v>
      </c>
      <c r="E229" s="9">
        <v>126.98</v>
      </c>
      <c r="F229" s="10">
        <f t="shared" si="27"/>
        <v>0.25017229496898707</v>
      </c>
      <c r="G229" s="5">
        <f t="shared" si="28"/>
        <v>8465.3333333333376</v>
      </c>
      <c r="H229" s="5">
        <f t="shared" si="29"/>
        <v>1694.0000000000007</v>
      </c>
      <c r="I229" s="2">
        <f t="shared" si="30"/>
        <v>225</v>
      </c>
      <c r="N229" s="9"/>
    </row>
    <row r="230" spans="1:14" x14ac:dyDescent="0.3">
      <c r="A230" s="2">
        <f t="shared" si="26"/>
        <v>226</v>
      </c>
      <c r="B230" s="2" t="s">
        <v>279</v>
      </c>
      <c r="C230" s="2" t="s">
        <v>125</v>
      </c>
      <c r="D230" s="9">
        <v>115.705</v>
      </c>
      <c r="E230" s="9">
        <v>127.27500000000001</v>
      </c>
      <c r="F230" s="10">
        <f t="shared" si="27"/>
        <v>9.9995678665572019E-2</v>
      </c>
      <c r="G230" s="5">
        <f t="shared" si="28"/>
        <v>8485.0000000000055</v>
      </c>
      <c r="H230" s="5">
        <f t="shared" si="29"/>
        <v>771.33333333333383</v>
      </c>
      <c r="I230" s="2">
        <f t="shared" si="30"/>
        <v>226</v>
      </c>
      <c r="N230" s="9"/>
    </row>
    <row r="231" spans="1:14" x14ac:dyDescent="0.3">
      <c r="A231" s="2">
        <f t="shared" si="26"/>
        <v>227</v>
      </c>
      <c r="B231" s="2" t="s">
        <v>280</v>
      </c>
      <c r="C231" s="2" t="s">
        <v>168</v>
      </c>
      <c r="D231" s="9">
        <v>107.119</v>
      </c>
      <c r="E231" s="9">
        <v>127.483</v>
      </c>
      <c r="F231" s="10">
        <f t="shared" si="27"/>
        <v>0.19010633034288982</v>
      </c>
      <c r="G231" s="5">
        <f t="shared" si="28"/>
        <v>8498.8666666666704</v>
      </c>
      <c r="H231" s="5">
        <f t="shared" si="29"/>
        <v>1357.6000000000001</v>
      </c>
      <c r="I231" s="2">
        <f t="shared" si="30"/>
        <v>227</v>
      </c>
      <c r="N231" s="9"/>
    </row>
    <row r="232" spans="1:14" x14ac:dyDescent="0.3">
      <c r="A232" s="2">
        <f t="shared" si="26"/>
        <v>228</v>
      </c>
      <c r="B232" s="2" t="s">
        <v>281</v>
      </c>
      <c r="C232" s="2" t="s">
        <v>168</v>
      </c>
      <c r="D232" s="9">
        <v>120.93883</v>
      </c>
      <c r="E232" s="9">
        <v>127.84</v>
      </c>
      <c r="F232" s="10">
        <f t="shared" si="27"/>
        <v>5.7063310435531811E-2</v>
      </c>
      <c r="G232" s="5">
        <f t="shared" si="28"/>
        <v>8522.6666666666715</v>
      </c>
      <c r="H232" s="5">
        <f t="shared" si="29"/>
        <v>460.07800000000049</v>
      </c>
      <c r="I232" s="2">
        <f t="shared" si="30"/>
        <v>228</v>
      </c>
      <c r="N232" s="9"/>
    </row>
    <row r="233" spans="1:14" x14ac:dyDescent="0.3">
      <c r="A233" s="2">
        <f t="shared" si="26"/>
        <v>229</v>
      </c>
      <c r="B233" s="2" t="s">
        <v>282</v>
      </c>
      <c r="C233" s="2" t="s">
        <v>27</v>
      </c>
      <c r="D233" s="9">
        <v>107.32</v>
      </c>
      <c r="E233" s="9">
        <v>128.15</v>
      </c>
      <c r="F233" s="10">
        <f t="shared" si="27"/>
        <v>0.19409243384271346</v>
      </c>
      <c r="G233" s="5">
        <f t="shared" si="28"/>
        <v>8543.3333333333376</v>
      </c>
      <c r="H233" s="5">
        <f t="shared" si="29"/>
        <v>1388.6666666666674</v>
      </c>
      <c r="I233" s="2">
        <f t="shared" si="30"/>
        <v>229</v>
      </c>
      <c r="N233" s="9"/>
    </row>
    <row r="234" spans="1:14" x14ac:dyDescent="0.3">
      <c r="A234" s="2">
        <f t="shared" si="26"/>
        <v>230</v>
      </c>
      <c r="B234" s="2" t="s">
        <v>283</v>
      </c>
      <c r="C234" s="2" t="s">
        <v>22</v>
      </c>
      <c r="D234" s="9">
        <v>110.616</v>
      </c>
      <c r="E234" s="9">
        <v>128.315</v>
      </c>
      <c r="F234" s="10">
        <f t="shared" si="27"/>
        <v>0.16000397772474151</v>
      </c>
      <c r="G234" s="5">
        <f t="shared" si="28"/>
        <v>8554.3333333333376</v>
      </c>
      <c r="H234" s="5">
        <f t="shared" si="29"/>
        <v>1179.9333333333332</v>
      </c>
      <c r="I234" s="2">
        <f t="shared" si="30"/>
        <v>230</v>
      </c>
      <c r="N234" s="9"/>
    </row>
    <row r="235" spans="1:14" x14ac:dyDescent="0.3">
      <c r="A235" s="2">
        <f t="shared" si="26"/>
        <v>231</v>
      </c>
      <c r="B235" s="2" t="s">
        <v>284</v>
      </c>
      <c r="C235" s="2" t="s">
        <v>16</v>
      </c>
      <c r="D235" s="9">
        <v>121.15600000000001</v>
      </c>
      <c r="E235" s="9">
        <v>128.54599999999999</v>
      </c>
      <c r="F235" s="10">
        <f t="shared" si="27"/>
        <v>6.0995741028095907E-2</v>
      </c>
      <c r="G235" s="5">
        <f t="shared" si="28"/>
        <v>8569.7333333333372</v>
      </c>
      <c r="H235" s="5">
        <f t="shared" si="29"/>
        <v>492.66666666666578</v>
      </c>
      <c r="I235" s="2">
        <f t="shared" si="30"/>
        <v>231</v>
      </c>
      <c r="N235" s="9"/>
    </row>
    <row r="236" spans="1:14" x14ac:dyDescent="0.3">
      <c r="A236" s="2">
        <f t="shared" si="26"/>
        <v>232</v>
      </c>
      <c r="B236" s="2" t="s">
        <v>285</v>
      </c>
      <c r="C236" s="2" t="s">
        <v>27</v>
      </c>
      <c r="D236" s="9">
        <v>116.38</v>
      </c>
      <c r="E236" s="9">
        <v>129.90700000000001</v>
      </c>
      <c r="F236" s="10">
        <f t="shared" si="27"/>
        <v>0.11623131122185959</v>
      </c>
      <c r="G236" s="5">
        <f t="shared" si="28"/>
        <v>8660.4666666666708</v>
      </c>
      <c r="H236" s="5">
        <f t="shared" si="29"/>
        <v>901.80000000000098</v>
      </c>
      <c r="I236" s="2">
        <f t="shared" si="30"/>
        <v>232</v>
      </c>
      <c r="N236" s="9"/>
    </row>
    <row r="237" spans="1:14" x14ac:dyDescent="0.3">
      <c r="A237" s="2">
        <f t="shared" si="26"/>
        <v>233</v>
      </c>
      <c r="B237" s="2" t="s">
        <v>17</v>
      </c>
      <c r="C237" s="2" t="s">
        <v>46</v>
      </c>
      <c r="D237" s="9">
        <v>86.146000000000001</v>
      </c>
      <c r="E237" s="9">
        <v>130.001</v>
      </c>
      <c r="F237" s="10">
        <f t="shared" si="27"/>
        <v>0.50907761242541727</v>
      </c>
      <c r="G237" s="5">
        <f t="shared" si="28"/>
        <v>8666.7333333333372</v>
      </c>
      <c r="H237" s="5">
        <f t="shared" si="29"/>
        <v>2923.666666666667</v>
      </c>
      <c r="I237" s="2">
        <f t="shared" si="30"/>
        <v>233</v>
      </c>
      <c r="N237" s="9"/>
    </row>
    <row r="238" spans="1:14" x14ac:dyDescent="0.3">
      <c r="A238" s="2">
        <f t="shared" si="26"/>
        <v>234</v>
      </c>
      <c r="B238" s="2" t="s">
        <v>286</v>
      </c>
      <c r="C238" s="2" t="s">
        <v>19</v>
      </c>
      <c r="D238" s="9">
        <v>113.28700000000001</v>
      </c>
      <c r="E238" s="9">
        <v>130.25200000000001</v>
      </c>
      <c r="F238" s="10">
        <f t="shared" si="27"/>
        <v>0.14975239877479329</v>
      </c>
      <c r="G238" s="5">
        <f t="shared" si="28"/>
        <v>8683.4666666666708</v>
      </c>
      <c r="H238" s="5">
        <f t="shared" si="29"/>
        <v>1131.0000000000002</v>
      </c>
      <c r="I238" s="2">
        <f t="shared" si="30"/>
        <v>234</v>
      </c>
      <c r="N238" s="9"/>
    </row>
    <row r="239" spans="1:14" x14ac:dyDescent="0.3">
      <c r="A239" s="2">
        <f t="shared" si="26"/>
        <v>235</v>
      </c>
      <c r="B239" s="2" t="s">
        <v>287</v>
      </c>
      <c r="C239" s="2" t="s">
        <v>125</v>
      </c>
      <c r="D239" s="9">
        <v>117.557</v>
      </c>
      <c r="E239" s="9">
        <v>131.07599999999999</v>
      </c>
      <c r="F239" s="10">
        <f t="shared" si="27"/>
        <v>0.11499953214185443</v>
      </c>
      <c r="G239" s="5">
        <f t="shared" si="28"/>
        <v>8738.4000000000033</v>
      </c>
      <c r="H239" s="5">
        <f t="shared" si="29"/>
        <v>901.26666666666608</v>
      </c>
      <c r="I239" s="2">
        <f t="shared" si="30"/>
        <v>235</v>
      </c>
      <c r="N239" s="9"/>
    </row>
    <row r="240" spans="1:14" x14ac:dyDescent="0.3">
      <c r="A240" s="2">
        <f t="shared" si="26"/>
        <v>236</v>
      </c>
      <c r="B240" s="2" t="s">
        <v>288</v>
      </c>
      <c r="C240" s="2" t="s">
        <v>135</v>
      </c>
      <c r="D240" s="9">
        <v>132.62799999999999</v>
      </c>
      <c r="E240" s="9">
        <v>132.62799999999999</v>
      </c>
      <c r="F240" s="10">
        <f t="shared" si="27"/>
        <v>0</v>
      </c>
      <c r="G240" s="5">
        <f t="shared" si="28"/>
        <v>8841.8666666666704</v>
      </c>
      <c r="H240" s="5">
        <f t="shared" si="29"/>
        <v>0</v>
      </c>
      <c r="I240" s="2">
        <f t="shared" si="30"/>
        <v>236</v>
      </c>
      <c r="N240" s="9"/>
    </row>
    <row r="241" spans="1:14" x14ac:dyDescent="0.3">
      <c r="A241" s="2">
        <f t="shared" si="26"/>
        <v>237</v>
      </c>
      <c r="B241" s="2" t="s">
        <v>289</v>
      </c>
      <c r="C241" s="2" t="s">
        <v>78</v>
      </c>
      <c r="D241" s="9">
        <v>112.047</v>
      </c>
      <c r="E241" s="9">
        <v>132.88800000000001</v>
      </c>
      <c r="F241" s="10">
        <f t="shared" si="27"/>
        <v>0.18600230260515693</v>
      </c>
      <c r="G241" s="5">
        <f t="shared" si="28"/>
        <v>8859.2000000000044</v>
      </c>
      <c r="H241" s="5">
        <f t="shared" si="29"/>
        <v>1389.4000000000005</v>
      </c>
      <c r="I241" s="2">
        <f t="shared" si="30"/>
        <v>237</v>
      </c>
      <c r="N241" s="9"/>
    </row>
    <row r="242" spans="1:14" x14ac:dyDescent="0.3">
      <c r="A242" s="2">
        <f t="shared" si="26"/>
        <v>238</v>
      </c>
      <c r="B242" s="2" t="s">
        <v>39</v>
      </c>
      <c r="C242" s="2" t="s">
        <v>16</v>
      </c>
      <c r="D242" s="9">
        <v>102.065</v>
      </c>
      <c r="E242" s="9">
        <v>133.18799999999999</v>
      </c>
      <c r="F242" s="10">
        <f t="shared" si="27"/>
        <v>0.30493313084798901</v>
      </c>
      <c r="G242" s="5">
        <f t="shared" si="28"/>
        <v>8879.2000000000044</v>
      </c>
      <c r="H242" s="5">
        <f t="shared" si="29"/>
        <v>2074.8666666666659</v>
      </c>
      <c r="I242" s="2">
        <f t="shared" si="30"/>
        <v>238</v>
      </c>
      <c r="N242" s="9"/>
    </row>
    <row r="243" spans="1:14" x14ac:dyDescent="0.3">
      <c r="A243" s="2">
        <f t="shared" si="26"/>
        <v>239</v>
      </c>
      <c r="B243" s="2" t="s">
        <v>290</v>
      </c>
      <c r="C243" s="2" t="s">
        <v>41</v>
      </c>
      <c r="D243" s="9">
        <v>118.477</v>
      </c>
      <c r="E243" s="9">
        <v>133.49700000000001</v>
      </c>
      <c r="F243" s="10">
        <f t="shared" si="27"/>
        <v>0.12677566109877869</v>
      </c>
      <c r="G243" s="5">
        <f t="shared" si="28"/>
        <v>8899.8000000000047</v>
      </c>
      <c r="H243" s="5">
        <f t="shared" si="29"/>
        <v>1001.3333333333341</v>
      </c>
      <c r="I243" s="2">
        <f t="shared" si="30"/>
        <v>239</v>
      </c>
      <c r="N243" s="9"/>
    </row>
    <row r="244" spans="1:14" x14ac:dyDescent="0.3">
      <c r="A244" s="2">
        <f t="shared" si="26"/>
        <v>240</v>
      </c>
      <c r="B244" s="2" t="s">
        <v>291</v>
      </c>
      <c r="C244" s="2" t="s">
        <v>46</v>
      </c>
      <c r="D244" s="9">
        <v>121.17700000000001</v>
      </c>
      <c r="E244" s="9">
        <v>133.65600000000001</v>
      </c>
      <c r="F244" s="10">
        <f t="shared" si="27"/>
        <v>0.10298158891538822</v>
      </c>
      <c r="G244" s="5">
        <f t="shared" si="28"/>
        <v>8910.4000000000051</v>
      </c>
      <c r="H244" s="5">
        <f t="shared" si="29"/>
        <v>831.93333333333328</v>
      </c>
      <c r="I244" s="2">
        <f t="shared" si="30"/>
        <v>240</v>
      </c>
      <c r="N244" s="9"/>
    </row>
    <row r="245" spans="1:14" x14ac:dyDescent="0.3">
      <c r="A245" s="2">
        <f t="shared" si="26"/>
        <v>241</v>
      </c>
      <c r="B245" s="2" t="s">
        <v>292</v>
      </c>
      <c r="C245" s="2" t="s">
        <v>22</v>
      </c>
      <c r="D245" s="9">
        <v>112.539</v>
      </c>
      <c r="E245" s="9">
        <v>133.922</v>
      </c>
      <c r="F245" s="10">
        <f t="shared" si="27"/>
        <v>0.19000524262700047</v>
      </c>
      <c r="G245" s="5">
        <f t="shared" si="28"/>
        <v>8928.1333333333369</v>
      </c>
      <c r="H245" s="5">
        <f t="shared" si="29"/>
        <v>1425.5333333333331</v>
      </c>
      <c r="I245" s="2">
        <f t="shared" si="30"/>
        <v>241</v>
      </c>
      <c r="N245" s="9"/>
    </row>
    <row r="246" spans="1:14" x14ac:dyDescent="0.3">
      <c r="A246" s="2">
        <f t="shared" si="26"/>
        <v>242</v>
      </c>
      <c r="B246" s="2" t="s">
        <v>103</v>
      </c>
      <c r="C246" s="2" t="s">
        <v>41</v>
      </c>
      <c r="D246" s="9">
        <v>111.893</v>
      </c>
      <c r="E246" s="9">
        <v>134.27799999999999</v>
      </c>
      <c r="F246" s="10">
        <f t="shared" si="27"/>
        <v>0.200057197501184</v>
      </c>
      <c r="G246" s="5">
        <f t="shared" si="28"/>
        <v>8951.8666666666704</v>
      </c>
      <c r="H246" s="5">
        <f t="shared" si="29"/>
        <v>1492.3333333333328</v>
      </c>
      <c r="I246" s="2">
        <f t="shared" si="30"/>
        <v>242</v>
      </c>
      <c r="N246" s="9"/>
    </row>
    <row r="247" spans="1:14" x14ac:dyDescent="0.3">
      <c r="A247" s="2">
        <f t="shared" si="26"/>
        <v>243</v>
      </c>
      <c r="B247" s="2" t="s">
        <v>293</v>
      </c>
      <c r="C247" s="2" t="s">
        <v>99</v>
      </c>
      <c r="D247" s="9">
        <v>130.548</v>
      </c>
      <c r="E247" s="9">
        <v>134.755</v>
      </c>
      <c r="F247" s="10">
        <f t="shared" si="27"/>
        <v>3.2225694763611701E-2</v>
      </c>
      <c r="G247" s="5">
        <f t="shared" si="28"/>
        <v>8983.6666666666715</v>
      </c>
      <c r="H247" s="5">
        <f t="shared" si="29"/>
        <v>280.46666666666624</v>
      </c>
      <c r="I247" s="2">
        <f t="shared" si="30"/>
        <v>243</v>
      </c>
      <c r="N247" s="9"/>
    </row>
    <row r="248" spans="1:14" x14ac:dyDescent="0.3">
      <c r="A248" s="2">
        <f t="shared" si="26"/>
        <v>244</v>
      </c>
      <c r="B248" s="2" t="s">
        <v>294</v>
      </c>
      <c r="C248" s="2" t="s">
        <v>46</v>
      </c>
      <c r="D248" s="9">
        <v>116.20699999999999</v>
      </c>
      <c r="E248" s="9">
        <v>134.964</v>
      </c>
      <c r="F248" s="10">
        <f t="shared" si="27"/>
        <v>0.16141024206803389</v>
      </c>
      <c r="G248" s="5">
        <f t="shared" si="28"/>
        <v>8997.600000000004</v>
      </c>
      <c r="H248" s="5">
        <f t="shared" si="29"/>
        <v>1250.4666666666669</v>
      </c>
      <c r="I248" s="2">
        <f t="shared" si="30"/>
        <v>244</v>
      </c>
      <c r="N248" s="9"/>
    </row>
    <row r="249" spans="1:14" x14ac:dyDescent="0.3">
      <c r="A249" s="2">
        <f t="shared" si="26"/>
        <v>245</v>
      </c>
      <c r="B249" s="2" t="s">
        <v>295</v>
      </c>
      <c r="C249" s="2" t="s">
        <v>46</v>
      </c>
      <c r="D249" s="9">
        <v>128.65700000000001</v>
      </c>
      <c r="E249" s="9">
        <v>135.08699999999999</v>
      </c>
      <c r="F249" s="10">
        <f t="shared" si="27"/>
        <v>4.9977848076668829E-2</v>
      </c>
      <c r="G249" s="5">
        <f t="shared" si="28"/>
        <v>9005.8000000000029</v>
      </c>
      <c r="H249" s="5">
        <f t="shared" si="29"/>
        <v>428.66666666666521</v>
      </c>
      <c r="I249" s="2">
        <f t="shared" si="30"/>
        <v>245</v>
      </c>
      <c r="N249" s="9"/>
    </row>
    <row r="250" spans="1:14" x14ac:dyDescent="0.3">
      <c r="A250" s="2">
        <f t="shared" si="26"/>
        <v>246</v>
      </c>
      <c r="B250" s="2" t="s">
        <v>87</v>
      </c>
      <c r="C250" s="2" t="s">
        <v>16</v>
      </c>
      <c r="D250" s="9">
        <v>109.961</v>
      </c>
      <c r="E250" s="9">
        <v>135.24199999999999</v>
      </c>
      <c r="F250" s="10">
        <f t="shared" si="27"/>
        <v>0.22990878584225305</v>
      </c>
      <c r="G250" s="5">
        <f t="shared" si="28"/>
        <v>9016.1333333333369</v>
      </c>
      <c r="H250" s="5">
        <f t="shared" si="29"/>
        <v>1685.3999999999994</v>
      </c>
      <c r="I250" s="2">
        <f t="shared" si="30"/>
        <v>246</v>
      </c>
      <c r="N250" s="9"/>
    </row>
    <row r="251" spans="1:14" x14ac:dyDescent="0.3">
      <c r="A251" s="2">
        <f t="shared" si="26"/>
        <v>247</v>
      </c>
      <c r="B251" s="2" t="s">
        <v>296</v>
      </c>
      <c r="C251" s="2" t="s">
        <v>138</v>
      </c>
      <c r="D251" s="9">
        <v>126.553</v>
      </c>
      <c r="E251" s="9">
        <v>135.42099999999999</v>
      </c>
      <c r="F251" s="10">
        <f t="shared" si="27"/>
        <v>7.0073407979265534E-2</v>
      </c>
      <c r="G251" s="5">
        <f t="shared" si="28"/>
        <v>9028.0666666666712</v>
      </c>
      <c r="H251" s="5">
        <f t="shared" si="29"/>
        <v>591.19999999999959</v>
      </c>
      <c r="I251" s="2">
        <f t="shared" si="30"/>
        <v>247</v>
      </c>
      <c r="N251" s="9"/>
    </row>
    <row r="252" spans="1:14" x14ac:dyDescent="0.3">
      <c r="A252" s="2">
        <f t="shared" si="26"/>
        <v>248</v>
      </c>
      <c r="B252" s="2" t="s">
        <v>297</v>
      </c>
      <c r="C252" s="2" t="s">
        <v>41</v>
      </c>
      <c r="D252" s="9">
        <v>128.98699999999999</v>
      </c>
      <c r="E252" s="9">
        <v>135.446</v>
      </c>
      <c r="F252" s="10">
        <f t="shared" si="27"/>
        <v>5.007481374091971E-2</v>
      </c>
      <c r="G252" s="5">
        <f t="shared" si="28"/>
        <v>9029.7333333333372</v>
      </c>
      <c r="H252" s="5">
        <f t="shared" si="29"/>
        <v>430.60000000000025</v>
      </c>
      <c r="I252" s="2">
        <f t="shared" si="30"/>
        <v>248</v>
      </c>
      <c r="N252" s="9"/>
    </row>
    <row r="253" spans="1:14" x14ac:dyDescent="0.3">
      <c r="A253" s="2">
        <f t="shared" si="26"/>
        <v>249</v>
      </c>
      <c r="B253" s="2" t="s">
        <v>298</v>
      </c>
      <c r="C253" s="2" t="s">
        <v>125</v>
      </c>
      <c r="D253" s="9">
        <v>124.386</v>
      </c>
      <c r="E253" s="9">
        <v>135.86469</v>
      </c>
      <c r="F253" s="10">
        <f t="shared" si="27"/>
        <v>9.2282813178331979E-2</v>
      </c>
      <c r="G253" s="5">
        <f t="shared" si="28"/>
        <v>9057.6460000000043</v>
      </c>
      <c r="H253" s="5">
        <f t="shared" si="29"/>
        <v>765.24599999999998</v>
      </c>
      <c r="I253" s="2">
        <f t="shared" si="30"/>
        <v>249</v>
      </c>
      <c r="N253" s="9"/>
    </row>
    <row r="254" spans="1:14" x14ac:dyDescent="0.3">
      <c r="A254" s="2">
        <f t="shared" si="26"/>
        <v>250</v>
      </c>
      <c r="B254" s="2" t="s">
        <v>299</v>
      </c>
      <c r="C254" s="2" t="s">
        <v>46</v>
      </c>
      <c r="D254" s="9">
        <v>127.09</v>
      </c>
      <c r="E254" s="9">
        <v>136.065</v>
      </c>
      <c r="F254" s="10">
        <f t="shared" si="27"/>
        <v>7.0619246203477815E-2</v>
      </c>
      <c r="G254" s="5">
        <f t="shared" si="28"/>
        <v>9071.0000000000036</v>
      </c>
      <c r="H254" s="5">
        <f t="shared" si="29"/>
        <v>598.33333333333292</v>
      </c>
      <c r="I254" s="2">
        <f t="shared" si="30"/>
        <v>250</v>
      </c>
      <c r="N254" s="9"/>
    </row>
    <row r="255" spans="1:14" x14ac:dyDescent="0.3">
      <c r="A255" s="2">
        <f t="shared" si="26"/>
        <v>251</v>
      </c>
      <c r="B255" s="2" t="s">
        <v>55</v>
      </c>
      <c r="C255" s="2" t="s">
        <v>32</v>
      </c>
      <c r="D255" s="9">
        <v>106.51</v>
      </c>
      <c r="E255" s="9">
        <v>136.59200000000001</v>
      </c>
      <c r="F255" s="10">
        <f t="shared" si="27"/>
        <v>0.28243357431227123</v>
      </c>
      <c r="G255" s="5">
        <f t="shared" si="28"/>
        <v>9106.1333333333387</v>
      </c>
      <c r="H255" s="5">
        <f t="shared" si="29"/>
        <v>2005.4666666666672</v>
      </c>
      <c r="I255" s="2">
        <f t="shared" si="30"/>
        <v>251</v>
      </c>
      <c r="N255" s="9"/>
    </row>
    <row r="256" spans="1:14" x14ac:dyDescent="0.3">
      <c r="A256" s="2">
        <f t="shared" si="26"/>
        <v>252</v>
      </c>
      <c r="B256" s="2" t="s">
        <v>95</v>
      </c>
      <c r="C256" s="2" t="s">
        <v>46</v>
      </c>
      <c r="D256" s="9">
        <v>114.25</v>
      </c>
      <c r="E256" s="9">
        <v>138.12899999999999</v>
      </c>
      <c r="F256" s="10">
        <f t="shared" si="27"/>
        <v>0.2090065645514223</v>
      </c>
      <c r="G256" s="5">
        <f t="shared" si="28"/>
        <v>9208.600000000004</v>
      </c>
      <c r="H256" s="5">
        <f t="shared" si="29"/>
        <v>1591.9333333333327</v>
      </c>
      <c r="I256" s="2">
        <f t="shared" si="30"/>
        <v>252</v>
      </c>
      <c r="N256" s="9"/>
    </row>
    <row r="257" spans="1:14" x14ac:dyDescent="0.3">
      <c r="A257" s="2">
        <f t="shared" si="26"/>
        <v>253</v>
      </c>
      <c r="B257" s="2" t="s">
        <v>300</v>
      </c>
      <c r="C257" s="2" t="s">
        <v>22</v>
      </c>
      <c r="D257" s="9">
        <v>116.64100000000001</v>
      </c>
      <c r="E257" s="9">
        <v>138.803</v>
      </c>
      <c r="F257" s="10">
        <f t="shared" si="27"/>
        <v>0.19000180039608705</v>
      </c>
      <c r="G257" s="5">
        <f t="shared" si="28"/>
        <v>9253.5333333333383</v>
      </c>
      <c r="H257" s="5">
        <f t="shared" si="29"/>
        <v>1477.4666666666662</v>
      </c>
      <c r="I257" s="2">
        <f t="shared" si="30"/>
        <v>253</v>
      </c>
      <c r="N257" s="9"/>
    </row>
    <row r="258" spans="1:14" x14ac:dyDescent="0.3">
      <c r="A258" s="2">
        <f t="shared" si="26"/>
        <v>254</v>
      </c>
      <c r="B258" s="2" t="s">
        <v>301</v>
      </c>
      <c r="C258" s="2" t="s">
        <v>54</v>
      </c>
      <c r="D258" s="9">
        <v>122.64</v>
      </c>
      <c r="E258" s="9">
        <v>139.50899999999999</v>
      </c>
      <c r="F258" s="10">
        <f t="shared" si="27"/>
        <v>0.13754892367906058</v>
      </c>
      <c r="G258" s="5">
        <f t="shared" si="28"/>
        <v>9300.600000000004</v>
      </c>
      <c r="H258" s="5">
        <f t="shared" si="29"/>
        <v>1124.599999999999</v>
      </c>
      <c r="I258" s="2">
        <f t="shared" si="30"/>
        <v>254</v>
      </c>
      <c r="N258" s="9"/>
    </row>
    <row r="259" spans="1:14" x14ac:dyDescent="0.3">
      <c r="A259" s="2">
        <f t="shared" si="26"/>
        <v>255</v>
      </c>
      <c r="B259" s="2" t="s">
        <v>91</v>
      </c>
      <c r="C259" s="2" t="s">
        <v>16</v>
      </c>
      <c r="D259" s="9">
        <v>114.864</v>
      </c>
      <c r="E259" s="9">
        <v>140.154</v>
      </c>
      <c r="F259" s="10">
        <f t="shared" si="27"/>
        <v>0.22017342248223981</v>
      </c>
      <c r="G259" s="5">
        <f t="shared" si="28"/>
        <v>9343.600000000004</v>
      </c>
      <c r="H259" s="5">
        <f t="shared" si="29"/>
        <v>1685.9999999999995</v>
      </c>
      <c r="I259" s="2">
        <f t="shared" si="30"/>
        <v>255</v>
      </c>
      <c r="N259" s="9"/>
    </row>
    <row r="260" spans="1:14" x14ac:dyDescent="0.3">
      <c r="A260" s="2">
        <f t="shared" si="26"/>
        <v>256</v>
      </c>
      <c r="B260" s="2" t="s">
        <v>89</v>
      </c>
      <c r="C260" s="2" t="s">
        <v>16</v>
      </c>
      <c r="D260" s="9">
        <v>114.874</v>
      </c>
      <c r="E260" s="9">
        <v>140.4</v>
      </c>
      <c r="F260" s="10">
        <f t="shared" si="27"/>
        <v>0.22220868081550238</v>
      </c>
      <c r="G260" s="5">
        <f t="shared" si="28"/>
        <v>9360.0000000000055</v>
      </c>
      <c r="H260" s="5">
        <f t="shared" si="29"/>
        <v>1701.733333333334</v>
      </c>
      <c r="I260" s="2">
        <f t="shared" si="30"/>
        <v>256</v>
      </c>
      <c r="N260" s="9"/>
    </row>
    <row r="261" spans="1:14" x14ac:dyDescent="0.3">
      <c r="A261" s="2">
        <f t="shared" ref="A261:A294" si="31">RANK(E261,$E$5:$E$294,1)</f>
        <v>257</v>
      </c>
      <c r="B261" s="2" t="s">
        <v>302</v>
      </c>
      <c r="C261" s="2" t="s">
        <v>22</v>
      </c>
      <c r="D261" s="9">
        <v>124.584</v>
      </c>
      <c r="E261" s="9">
        <v>141.976</v>
      </c>
      <c r="F261" s="10">
        <f t="shared" ref="F261:F324" si="32">+E261/D261-1</f>
        <v>0.13960059076606934</v>
      </c>
      <c r="G261" s="5">
        <f t="shared" ref="G261:G294" si="33">+E261*66.6666666666667</f>
        <v>9465.0666666666712</v>
      </c>
      <c r="H261" s="5">
        <f t="shared" ref="H261:H294" si="34">(E261-D261)*1000/15</f>
        <v>1159.4666666666665</v>
      </c>
      <c r="I261" s="2">
        <f t="shared" si="30"/>
        <v>257</v>
      </c>
      <c r="N261" s="9"/>
    </row>
    <row r="262" spans="1:14" x14ac:dyDescent="0.3">
      <c r="A262" s="2">
        <f t="shared" si="31"/>
        <v>258</v>
      </c>
      <c r="B262" s="2" t="s">
        <v>303</v>
      </c>
      <c r="C262" s="2" t="s">
        <v>138</v>
      </c>
      <c r="D262" s="9">
        <v>140.49600000000001</v>
      </c>
      <c r="E262" s="9">
        <v>143.19351999999998</v>
      </c>
      <c r="F262" s="10">
        <f t="shared" si="32"/>
        <v>1.9199977223550713E-2</v>
      </c>
      <c r="G262" s="5">
        <f t="shared" si="33"/>
        <v>9546.2346666666708</v>
      </c>
      <c r="H262" s="5">
        <f t="shared" si="34"/>
        <v>179.83466666666456</v>
      </c>
      <c r="I262" s="2">
        <f t="shared" ref="I262:I294" si="35">+A262</f>
        <v>258</v>
      </c>
      <c r="N262" s="9"/>
    </row>
    <row r="263" spans="1:14" x14ac:dyDescent="0.3">
      <c r="A263" s="2">
        <f t="shared" si="31"/>
        <v>259</v>
      </c>
      <c r="B263" s="2" t="s">
        <v>304</v>
      </c>
      <c r="C263" s="2" t="s">
        <v>22</v>
      </c>
      <c r="D263" s="9">
        <v>135.626</v>
      </c>
      <c r="E263" s="9">
        <v>145.22900000000001</v>
      </c>
      <c r="F263" s="10">
        <f t="shared" si="32"/>
        <v>7.0805007889342741E-2</v>
      </c>
      <c r="G263" s="5">
        <f t="shared" si="33"/>
        <v>9681.9333333333398</v>
      </c>
      <c r="H263" s="5">
        <f t="shared" si="34"/>
        <v>640.20000000000061</v>
      </c>
      <c r="I263" s="2">
        <f t="shared" si="35"/>
        <v>259</v>
      </c>
      <c r="N263" s="9"/>
    </row>
    <row r="264" spans="1:14" x14ac:dyDescent="0.3">
      <c r="A264" s="2">
        <f t="shared" si="31"/>
        <v>260</v>
      </c>
      <c r="B264" s="2" t="s">
        <v>305</v>
      </c>
      <c r="C264" s="2" t="s">
        <v>46</v>
      </c>
      <c r="D264" s="9">
        <v>132.30000000000001</v>
      </c>
      <c r="E264" s="9">
        <v>146.59</v>
      </c>
      <c r="F264" s="10">
        <f t="shared" si="32"/>
        <v>0.10801209372637932</v>
      </c>
      <c r="G264" s="5">
        <f t="shared" si="33"/>
        <v>9772.6666666666715</v>
      </c>
      <c r="H264" s="5">
        <f t="shared" si="34"/>
        <v>952.66666666666617</v>
      </c>
      <c r="I264" s="2">
        <f t="shared" si="35"/>
        <v>260</v>
      </c>
      <c r="N264" s="9"/>
    </row>
    <row r="265" spans="1:14" x14ac:dyDescent="0.3">
      <c r="A265" s="2">
        <f t="shared" si="31"/>
        <v>261</v>
      </c>
      <c r="B265" s="2" t="s">
        <v>306</v>
      </c>
      <c r="C265" s="2" t="s">
        <v>168</v>
      </c>
      <c r="D265" s="9">
        <v>138.44399999999999</v>
      </c>
      <c r="E265" s="9">
        <v>147.41999999999999</v>
      </c>
      <c r="F265" s="10">
        <f t="shared" si="32"/>
        <v>6.4834879084683994E-2</v>
      </c>
      <c r="G265" s="5">
        <f t="shared" si="33"/>
        <v>9828.0000000000036</v>
      </c>
      <c r="H265" s="5">
        <f t="shared" si="34"/>
        <v>598.4</v>
      </c>
      <c r="I265" s="2">
        <f t="shared" si="35"/>
        <v>261</v>
      </c>
      <c r="N265" s="9"/>
    </row>
    <row r="266" spans="1:14" x14ac:dyDescent="0.3">
      <c r="A266" s="2">
        <f t="shared" si="31"/>
        <v>262</v>
      </c>
      <c r="B266" s="2" t="s">
        <v>44</v>
      </c>
      <c r="C266" s="2" t="s">
        <v>22</v>
      </c>
      <c r="D266" s="9">
        <v>113.754</v>
      </c>
      <c r="E266" s="9">
        <v>147.66399999999999</v>
      </c>
      <c r="F266" s="10">
        <f t="shared" si="32"/>
        <v>0.29809940749336272</v>
      </c>
      <c r="G266" s="5">
        <f t="shared" si="33"/>
        <v>9844.2666666666701</v>
      </c>
      <c r="H266" s="5">
        <f t="shared" si="34"/>
        <v>2260.6666666666656</v>
      </c>
      <c r="I266" s="2">
        <f t="shared" si="35"/>
        <v>262</v>
      </c>
      <c r="N266" s="9"/>
    </row>
    <row r="267" spans="1:14" x14ac:dyDescent="0.3">
      <c r="A267" s="2">
        <f t="shared" si="31"/>
        <v>263</v>
      </c>
      <c r="B267" s="2" t="s">
        <v>307</v>
      </c>
      <c r="C267" s="2" t="s">
        <v>54</v>
      </c>
      <c r="D267" s="9">
        <v>141.01</v>
      </c>
      <c r="E267" s="9">
        <v>148.40199999999999</v>
      </c>
      <c r="F267" s="10">
        <f t="shared" si="32"/>
        <v>5.2421814055740645E-2</v>
      </c>
      <c r="G267" s="5">
        <f t="shared" si="33"/>
        <v>9893.4666666666708</v>
      </c>
      <c r="H267" s="5">
        <f t="shared" si="34"/>
        <v>492.79999999999978</v>
      </c>
      <c r="I267" s="2">
        <f t="shared" si="35"/>
        <v>263</v>
      </c>
      <c r="N267" s="9"/>
    </row>
    <row r="268" spans="1:14" x14ac:dyDescent="0.3">
      <c r="A268" s="2">
        <f t="shared" si="31"/>
        <v>264</v>
      </c>
      <c r="B268" s="2" t="s">
        <v>308</v>
      </c>
      <c r="C268" s="2" t="s">
        <v>157</v>
      </c>
      <c r="D268" s="9">
        <v>136.52500000000001</v>
      </c>
      <c r="E268" s="9">
        <v>148.80799999999999</v>
      </c>
      <c r="F268" s="10">
        <f t="shared" si="32"/>
        <v>8.996887017029831E-2</v>
      </c>
      <c r="G268" s="5">
        <f t="shared" si="33"/>
        <v>9920.5333333333383</v>
      </c>
      <c r="H268" s="5">
        <f t="shared" si="34"/>
        <v>818.86666666666576</v>
      </c>
      <c r="I268" s="2">
        <f t="shared" si="35"/>
        <v>264</v>
      </c>
      <c r="N268" s="9"/>
    </row>
    <row r="269" spans="1:14" x14ac:dyDescent="0.3">
      <c r="A269" s="2">
        <f t="shared" si="31"/>
        <v>265</v>
      </c>
      <c r="B269" s="2" t="s">
        <v>309</v>
      </c>
      <c r="C269" s="2" t="s">
        <v>135</v>
      </c>
      <c r="D269" s="9">
        <v>142.08000000000001</v>
      </c>
      <c r="E269" s="9">
        <v>149.20099999999999</v>
      </c>
      <c r="F269" s="10">
        <f t="shared" si="32"/>
        <v>5.0119650900900758E-2</v>
      </c>
      <c r="G269" s="5">
        <f t="shared" si="33"/>
        <v>9946.7333333333372</v>
      </c>
      <c r="H269" s="5">
        <f t="shared" si="34"/>
        <v>474.73333333333204</v>
      </c>
      <c r="I269" s="2">
        <f t="shared" si="35"/>
        <v>265</v>
      </c>
      <c r="N269" s="9"/>
    </row>
    <row r="270" spans="1:14" x14ac:dyDescent="0.3">
      <c r="A270" s="2">
        <f t="shared" si="31"/>
        <v>266</v>
      </c>
      <c r="B270" s="2" t="s">
        <v>28</v>
      </c>
      <c r="C270" s="2" t="s">
        <v>54</v>
      </c>
      <c r="D270" s="9">
        <v>111.303</v>
      </c>
      <c r="E270" s="9">
        <v>150.25399999999999</v>
      </c>
      <c r="F270" s="10">
        <f t="shared" si="32"/>
        <v>0.34995462835682778</v>
      </c>
      <c r="G270" s="5">
        <f t="shared" si="33"/>
        <v>10016.933333333338</v>
      </c>
      <c r="H270" s="5">
        <f t="shared" si="34"/>
        <v>2596.7333333333327</v>
      </c>
      <c r="I270" s="2">
        <f t="shared" si="35"/>
        <v>266</v>
      </c>
      <c r="N270" s="9"/>
    </row>
    <row r="271" spans="1:14" x14ac:dyDescent="0.3">
      <c r="A271" s="2">
        <f t="shared" si="31"/>
        <v>267</v>
      </c>
      <c r="B271" s="2" t="s">
        <v>310</v>
      </c>
      <c r="C271" s="2" t="s">
        <v>13</v>
      </c>
      <c r="D271" s="9">
        <v>151.71875</v>
      </c>
      <c r="E271" s="9">
        <v>151.71875</v>
      </c>
      <c r="F271" s="10">
        <f t="shared" si="32"/>
        <v>0</v>
      </c>
      <c r="G271" s="5">
        <f t="shared" si="33"/>
        <v>10114.583333333338</v>
      </c>
      <c r="H271" s="5">
        <f t="shared" si="34"/>
        <v>0</v>
      </c>
      <c r="I271" s="2">
        <f t="shared" si="35"/>
        <v>267</v>
      </c>
      <c r="N271" s="9"/>
    </row>
    <row r="272" spans="1:14" x14ac:dyDescent="0.3">
      <c r="A272" s="2">
        <f t="shared" si="31"/>
        <v>268</v>
      </c>
      <c r="B272" s="2" t="s">
        <v>107</v>
      </c>
      <c r="C272" s="2" t="s">
        <v>41</v>
      </c>
      <c r="D272" s="9">
        <v>126.449</v>
      </c>
      <c r="E272" s="9">
        <v>151.74</v>
      </c>
      <c r="F272" s="10">
        <f t="shared" si="32"/>
        <v>0.20000948999201262</v>
      </c>
      <c r="G272" s="5">
        <f t="shared" si="33"/>
        <v>10116.000000000005</v>
      </c>
      <c r="H272" s="5">
        <f t="shared" si="34"/>
        <v>1686.0666666666673</v>
      </c>
      <c r="I272" s="2">
        <f t="shared" si="35"/>
        <v>268</v>
      </c>
      <c r="N272" s="9"/>
    </row>
    <row r="273" spans="1:14" x14ac:dyDescent="0.3">
      <c r="A273" s="2">
        <f t="shared" si="31"/>
        <v>269</v>
      </c>
      <c r="B273" s="2" t="s">
        <v>311</v>
      </c>
      <c r="C273" s="2" t="s">
        <v>135</v>
      </c>
      <c r="D273" s="9">
        <v>146.76</v>
      </c>
      <c r="E273" s="9">
        <v>156.245</v>
      </c>
      <c r="F273" s="10">
        <f t="shared" si="32"/>
        <v>6.4629326792041475E-2</v>
      </c>
      <c r="G273" s="5">
        <f t="shared" si="33"/>
        <v>10416.333333333339</v>
      </c>
      <c r="H273" s="5">
        <f t="shared" si="34"/>
        <v>632.33333333333428</v>
      </c>
      <c r="I273" s="2">
        <f t="shared" si="35"/>
        <v>269</v>
      </c>
      <c r="N273" s="9"/>
    </row>
    <row r="274" spans="1:14" x14ac:dyDescent="0.3">
      <c r="A274" s="2">
        <f t="shared" si="31"/>
        <v>270</v>
      </c>
      <c r="B274" s="2" t="s">
        <v>312</v>
      </c>
      <c r="C274" s="2" t="s">
        <v>135</v>
      </c>
      <c r="D274" s="9">
        <v>135.90432999999999</v>
      </c>
      <c r="E274" s="9">
        <v>156.285</v>
      </c>
      <c r="F274" s="10">
        <f t="shared" si="32"/>
        <v>0.1499633602549677</v>
      </c>
      <c r="G274" s="5">
        <f t="shared" si="33"/>
        <v>10419.000000000005</v>
      </c>
      <c r="H274" s="5">
        <f t="shared" si="34"/>
        <v>1358.7113333333339</v>
      </c>
      <c r="I274" s="2">
        <f t="shared" si="35"/>
        <v>270</v>
      </c>
      <c r="N274" s="9"/>
    </row>
    <row r="275" spans="1:14" x14ac:dyDescent="0.3">
      <c r="A275" s="2">
        <f t="shared" si="31"/>
        <v>271</v>
      </c>
      <c r="B275" s="2" t="s">
        <v>313</v>
      </c>
      <c r="C275" s="2" t="s">
        <v>78</v>
      </c>
      <c r="D275" s="9">
        <v>143.70400000000001</v>
      </c>
      <c r="E275" s="9">
        <v>156.65299999999999</v>
      </c>
      <c r="F275" s="10">
        <f t="shared" si="32"/>
        <v>9.0108834827144602E-2</v>
      </c>
      <c r="G275" s="5">
        <f t="shared" si="33"/>
        <v>10443.533333333338</v>
      </c>
      <c r="H275" s="5">
        <f t="shared" si="34"/>
        <v>863.26666666666563</v>
      </c>
      <c r="I275" s="2">
        <f t="shared" si="35"/>
        <v>271</v>
      </c>
      <c r="N275" s="9"/>
    </row>
    <row r="276" spans="1:14" x14ac:dyDescent="0.3">
      <c r="A276" s="2">
        <f t="shared" si="31"/>
        <v>272</v>
      </c>
      <c r="B276" s="2" t="s">
        <v>314</v>
      </c>
      <c r="C276" s="2" t="s">
        <v>54</v>
      </c>
      <c r="D276" s="9">
        <v>144.03800000000001</v>
      </c>
      <c r="E276" s="9">
        <v>158.863</v>
      </c>
      <c r="F276" s="10">
        <f t="shared" si="32"/>
        <v>0.10292422832863535</v>
      </c>
      <c r="G276" s="5">
        <f t="shared" si="33"/>
        <v>10590.866666666672</v>
      </c>
      <c r="H276" s="5">
        <f t="shared" si="34"/>
        <v>988.33333333333258</v>
      </c>
      <c r="I276" s="2">
        <f t="shared" si="35"/>
        <v>272</v>
      </c>
      <c r="N276" s="9"/>
    </row>
    <row r="277" spans="1:14" x14ac:dyDescent="0.3">
      <c r="A277" s="2">
        <f t="shared" si="31"/>
        <v>273</v>
      </c>
      <c r="B277" s="2" t="s">
        <v>315</v>
      </c>
      <c r="C277" s="2" t="s">
        <v>22</v>
      </c>
      <c r="D277" s="9">
        <v>134.30799999999999</v>
      </c>
      <c r="E277" s="9">
        <v>159.839</v>
      </c>
      <c r="F277" s="10">
        <f t="shared" si="32"/>
        <v>0.19009292074932249</v>
      </c>
      <c r="G277" s="5">
        <f t="shared" si="33"/>
        <v>10655.933333333338</v>
      </c>
      <c r="H277" s="5">
        <f t="shared" si="34"/>
        <v>1702.0666666666671</v>
      </c>
      <c r="I277" s="2">
        <f t="shared" si="35"/>
        <v>273</v>
      </c>
      <c r="N277" s="9"/>
    </row>
    <row r="278" spans="1:14" x14ac:dyDescent="0.3">
      <c r="A278" s="2">
        <f t="shared" si="31"/>
        <v>274</v>
      </c>
      <c r="B278" s="2" t="s">
        <v>316</v>
      </c>
      <c r="C278" s="2" t="s">
        <v>16</v>
      </c>
      <c r="D278" s="9">
        <v>158.15</v>
      </c>
      <c r="E278" s="9">
        <v>161.58000000000001</v>
      </c>
      <c r="F278" s="10">
        <f t="shared" si="32"/>
        <v>2.1688270629149686E-2</v>
      </c>
      <c r="G278" s="5">
        <f t="shared" si="33"/>
        <v>10772.000000000005</v>
      </c>
      <c r="H278" s="5">
        <f t="shared" si="34"/>
        <v>228.66666666666711</v>
      </c>
      <c r="I278" s="2">
        <f t="shared" si="35"/>
        <v>274</v>
      </c>
      <c r="N278" s="9"/>
    </row>
    <row r="279" spans="1:14" x14ac:dyDescent="0.3">
      <c r="A279" s="2">
        <f t="shared" si="31"/>
        <v>275</v>
      </c>
      <c r="B279" s="2" t="s">
        <v>317</v>
      </c>
      <c r="C279" s="2" t="s">
        <v>46</v>
      </c>
      <c r="D279" s="9">
        <v>144.41</v>
      </c>
      <c r="E279" s="9">
        <v>161.73920000000001</v>
      </c>
      <c r="F279" s="10">
        <f t="shared" si="32"/>
        <v>0.12000000000000011</v>
      </c>
      <c r="G279" s="5">
        <f t="shared" si="33"/>
        <v>10782.61333333334</v>
      </c>
      <c r="H279" s="5">
        <f t="shared" si="34"/>
        <v>1155.2800000000011</v>
      </c>
      <c r="I279" s="2">
        <f t="shared" si="35"/>
        <v>275</v>
      </c>
      <c r="N279" s="9"/>
    </row>
    <row r="280" spans="1:14" x14ac:dyDescent="0.3">
      <c r="A280" s="2">
        <f t="shared" si="31"/>
        <v>276</v>
      </c>
      <c r="B280" s="2" t="s">
        <v>318</v>
      </c>
      <c r="C280" s="2" t="s">
        <v>16</v>
      </c>
      <c r="D280" s="9">
        <v>148.80000000000001</v>
      </c>
      <c r="E280" s="9">
        <v>161.79499999999999</v>
      </c>
      <c r="F280" s="10">
        <f t="shared" si="32"/>
        <v>8.733198924731167E-2</v>
      </c>
      <c r="G280" s="5">
        <f t="shared" si="33"/>
        <v>10786.333333333338</v>
      </c>
      <c r="H280" s="5">
        <f t="shared" si="34"/>
        <v>866.33333333333178</v>
      </c>
      <c r="I280" s="2">
        <f t="shared" si="35"/>
        <v>276</v>
      </c>
      <c r="N280" s="9"/>
    </row>
    <row r="281" spans="1:14" x14ac:dyDescent="0.3">
      <c r="A281" s="2">
        <f t="shared" si="31"/>
        <v>277</v>
      </c>
      <c r="B281" s="2" t="s">
        <v>319</v>
      </c>
      <c r="C281" s="2" t="s">
        <v>125</v>
      </c>
      <c r="D281" s="9">
        <v>138.35</v>
      </c>
      <c r="E281" s="9">
        <v>161.876</v>
      </c>
      <c r="F281" s="10">
        <f t="shared" si="32"/>
        <v>0.17004698229129023</v>
      </c>
      <c r="G281" s="5">
        <f t="shared" si="33"/>
        <v>10791.733333333339</v>
      </c>
      <c r="H281" s="5">
        <f t="shared" si="34"/>
        <v>1568.4000000000008</v>
      </c>
      <c r="I281" s="2">
        <f t="shared" si="35"/>
        <v>277</v>
      </c>
      <c r="N281" s="9"/>
    </row>
    <row r="282" spans="1:14" x14ac:dyDescent="0.3">
      <c r="A282" s="2">
        <f t="shared" si="31"/>
        <v>278</v>
      </c>
      <c r="B282" s="2" t="s">
        <v>81</v>
      </c>
      <c r="C282" s="2" t="s">
        <v>46</v>
      </c>
      <c r="D282" s="9">
        <v>131.321</v>
      </c>
      <c r="E282" s="9">
        <v>162.18100000000001</v>
      </c>
      <c r="F282" s="10">
        <f t="shared" si="32"/>
        <v>0.2349966875061873</v>
      </c>
      <c r="G282" s="5">
        <f t="shared" si="33"/>
        <v>10812.066666666673</v>
      </c>
      <c r="H282" s="5">
        <f t="shared" si="34"/>
        <v>2057.3333333333344</v>
      </c>
      <c r="I282" s="2">
        <f t="shared" si="35"/>
        <v>278</v>
      </c>
      <c r="N282" s="9"/>
    </row>
    <row r="283" spans="1:14" x14ac:dyDescent="0.3">
      <c r="A283" s="2">
        <f t="shared" si="31"/>
        <v>279</v>
      </c>
      <c r="B283" s="2" t="s">
        <v>320</v>
      </c>
      <c r="C283" s="2" t="s">
        <v>32</v>
      </c>
      <c r="D283" s="9">
        <v>138.91</v>
      </c>
      <c r="E283" s="9">
        <v>162.6</v>
      </c>
      <c r="F283" s="10">
        <f t="shared" si="32"/>
        <v>0.17054207760420415</v>
      </c>
      <c r="G283" s="5">
        <f t="shared" si="33"/>
        <v>10840.000000000005</v>
      </c>
      <c r="H283" s="5">
        <f t="shared" si="34"/>
        <v>1579.333333333333</v>
      </c>
      <c r="I283" s="2">
        <f t="shared" si="35"/>
        <v>279</v>
      </c>
      <c r="N283" s="9"/>
    </row>
    <row r="284" spans="1:14" x14ac:dyDescent="0.3">
      <c r="A284" s="2">
        <f t="shared" si="31"/>
        <v>280</v>
      </c>
      <c r="B284" s="2" t="s">
        <v>321</v>
      </c>
      <c r="C284" s="2" t="s">
        <v>46</v>
      </c>
      <c r="D284" s="9">
        <v>145.44399999999999</v>
      </c>
      <c r="E284" s="9">
        <v>163.631</v>
      </c>
      <c r="F284" s="10">
        <f t="shared" si="32"/>
        <v>0.12504469074007885</v>
      </c>
      <c r="G284" s="5">
        <f t="shared" si="33"/>
        <v>10908.733333333339</v>
      </c>
      <c r="H284" s="5">
        <f t="shared" si="34"/>
        <v>1212.4666666666674</v>
      </c>
      <c r="I284" s="2">
        <f t="shared" si="35"/>
        <v>280</v>
      </c>
      <c r="N284" s="9"/>
    </row>
    <row r="285" spans="1:14" x14ac:dyDescent="0.3">
      <c r="A285" s="2">
        <f t="shared" si="31"/>
        <v>281</v>
      </c>
      <c r="B285" s="2" t="s">
        <v>35</v>
      </c>
      <c r="C285" s="2" t="s">
        <v>41</v>
      </c>
      <c r="D285" s="9">
        <v>122.669</v>
      </c>
      <c r="E285" s="9">
        <v>164.15299999999999</v>
      </c>
      <c r="F285" s="10">
        <f t="shared" si="32"/>
        <v>0.33817834986834483</v>
      </c>
      <c r="G285" s="5">
        <f t="shared" si="33"/>
        <v>10943.533333333338</v>
      </c>
      <c r="H285" s="5">
        <f t="shared" si="34"/>
        <v>2765.5999999999995</v>
      </c>
      <c r="I285" s="2">
        <f t="shared" si="35"/>
        <v>281</v>
      </c>
      <c r="N285" s="9"/>
    </row>
    <row r="286" spans="1:14" x14ac:dyDescent="0.3">
      <c r="A286" s="2">
        <f t="shared" si="31"/>
        <v>282</v>
      </c>
      <c r="B286" s="2" t="s">
        <v>83</v>
      </c>
      <c r="C286" s="2" t="s">
        <v>41</v>
      </c>
      <c r="D286" s="9">
        <v>134.1</v>
      </c>
      <c r="E286" s="9">
        <v>165.01</v>
      </c>
      <c r="F286" s="10">
        <f t="shared" si="32"/>
        <v>0.23049962714392236</v>
      </c>
      <c r="G286" s="5">
        <f t="shared" si="33"/>
        <v>11000.666666666672</v>
      </c>
      <c r="H286" s="5">
        <f t="shared" si="34"/>
        <v>2060.6666666666665</v>
      </c>
      <c r="I286" s="2">
        <f t="shared" si="35"/>
        <v>282</v>
      </c>
      <c r="N286" s="9"/>
    </row>
    <row r="287" spans="1:14" x14ac:dyDescent="0.3">
      <c r="A287" s="2">
        <f t="shared" si="31"/>
        <v>283</v>
      </c>
      <c r="B287" s="2" t="s">
        <v>322</v>
      </c>
      <c r="C287" s="2" t="s">
        <v>157</v>
      </c>
      <c r="D287" s="9">
        <v>144.30600000000001</v>
      </c>
      <c r="E287" s="9">
        <v>165.24700000000001</v>
      </c>
      <c r="F287" s="10">
        <f t="shared" si="32"/>
        <v>0.14511524122351105</v>
      </c>
      <c r="G287" s="5">
        <f t="shared" si="33"/>
        <v>11016.466666666673</v>
      </c>
      <c r="H287" s="5">
        <f t="shared" si="34"/>
        <v>1396.0666666666668</v>
      </c>
      <c r="I287" s="2">
        <f t="shared" si="35"/>
        <v>283</v>
      </c>
      <c r="N287" s="9"/>
    </row>
    <row r="288" spans="1:14" x14ac:dyDescent="0.3">
      <c r="A288" s="2">
        <f t="shared" si="31"/>
        <v>284</v>
      </c>
      <c r="B288" s="2" t="s">
        <v>323</v>
      </c>
      <c r="C288" s="2" t="s">
        <v>46</v>
      </c>
      <c r="D288" s="9">
        <v>151.36000000000001</v>
      </c>
      <c r="E288" s="9">
        <v>167.94499999999999</v>
      </c>
      <c r="F288" s="10">
        <f t="shared" si="32"/>
        <v>0.10957320295983064</v>
      </c>
      <c r="G288" s="5">
        <f t="shared" si="33"/>
        <v>11196.333333333338</v>
      </c>
      <c r="H288" s="5">
        <f t="shared" si="34"/>
        <v>1105.6666666666652</v>
      </c>
      <c r="I288" s="2">
        <f t="shared" si="35"/>
        <v>284</v>
      </c>
      <c r="N288" s="9"/>
    </row>
    <row r="289" spans="1:14" x14ac:dyDescent="0.3">
      <c r="A289" s="2">
        <f t="shared" si="31"/>
        <v>285</v>
      </c>
      <c r="B289" s="2" t="s">
        <v>324</v>
      </c>
      <c r="C289" s="2" t="s">
        <v>46</v>
      </c>
      <c r="D289" s="9">
        <v>176.71299999999999</v>
      </c>
      <c r="E289" s="9">
        <v>179.50700000000001</v>
      </c>
      <c r="F289" s="10">
        <f t="shared" si="32"/>
        <v>1.5810947694849808E-2</v>
      </c>
      <c r="G289" s="5">
        <f t="shared" si="33"/>
        <v>11967.13333333334</v>
      </c>
      <c r="H289" s="5">
        <f t="shared" si="34"/>
        <v>186.26666666666739</v>
      </c>
      <c r="I289" s="2">
        <f t="shared" si="35"/>
        <v>285</v>
      </c>
      <c r="N289" s="9"/>
    </row>
    <row r="290" spans="1:14" x14ac:dyDescent="0.3">
      <c r="A290" s="2">
        <f t="shared" si="31"/>
        <v>286</v>
      </c>
      <c r="B290" s="2" t="s">
        <v>325</v>
      </c>
      <c r="C290" s="2" t="s">
        <v>22</v>
      </c>
      <c r="D290" s="9">
        <v>159.13399999999999</v>
      </c>
      <c r="E290" s="9">
        <v>179.82</v>
      </c>
      <c r="F290" s="10">
        <f t="shared" si="32"/>
        <v>0.12999107670265309</v>
      </c>
      <c r="G290" s="5">
        <f t="shared" si="33"/>
        <v>11988.000000000005</v>
      </c>
      <c r="H290" s="5">
        <f t="shared" si="34"/>
        <v>1379.0666666666671</v>
      </c>
      <c r="I290" s="2">
        <f t="shared" si="35"/>
        <v>286</v>
      </c>
      <c r="N290" s="9"/>
    </row>
    <row r="291" spans="1:14" x14ac:dyDescent="0.3">
      <c r="A291" s="2">
        <f t="shared" si="31"/>
        <v>287</v>
      </c>
      <c r="B291" s="2" t="s">
        <v>326</v>
      </c>
      <c r="C291" s="2" t="s">
        <v>22</v>
      </c>
      <c r="D291" s="9">
        <v>186.52375000000001</v>
      </c>
      <c r="E291" s="9">
        <v>186.52375000000001</v>
      </c>
      <c r="F291" s="10">
        <f t="shared" si="32"/>
        <v>0</v>
      </c>
      <c r="G291" s="5">
        <f t="shared" si="33"/>
        <v>12434.916666666673</v>
      </c>
      <c r="H291" s="5">
        <f t="shared" si="34"/>
        <v>0</v>
      </c>
      <c r="I291" s="2">
        <f t="shared" si="35"/>
        <v>287</v>
      </c>
      <c r="N291" s="9"/>
    </row>
    <row r="292" spans="1:14" x14ac:dyDescent="0.3">
      <c r="A292" s="2">
        <f t="shared" si="31"/>
        <v>288</v>
      </c>
      <c r="B292" s="2" t="s">
        <v>327</v>
      </c>
      <c r="C292" s="2" t="s">
        <v>78</v>
      </c>
      <c r="D292" s="9">
        <v>162.06200000000001</v>
      </c>
      <c r="E292" s="9">
        <v>191.22399999999999</v>
      </c>
      <c r="F292" s="10">
        <f t="shared" si="32"/>
        <v>0.17994347842183833</v>
      </c>
      <c r="G292" s="5">
        <f t="shared" si="33"/>
        <v>12748.266666666672</v>
      </c>
      <c r="H292" s="5">
        <f t="shared" si="34"/>
        <v>1944.1333333333318</v>
      </c>
      <c r="I292" s="2">
        <f t="shared" si="35"/>
        <v>288</v>
      </c>
      <c r="N292" s="9"/>
    </row>
    <row r="293" spans="1:14" x14ac:dyDescent="0.3">
      <c r="A293" s="2">
        <f t="shared" si="31"/>
        <v>289</v>
      </c>
      <c r="B293" s="2" t="s">
        <v>328</v>
      </c>
      <c r="C293" s="2" t="s">
        <v>22</v>
      </c>
      <c r="D293" s="9">
        <v>180.18</v>
      </c>
      <c r="E293" s="9">
        <v>207.25200000000001</v>
      </c>
      <c r="F293" s="10">
        <f t="shared" si="32"/>
        <v>0.15024975024975018</v>
      </c>
      <c r="G293" s="5">
        <f t="shared" si="33"/>
        <v>13816.800000000008</v>
      </c>
      <c r="H293" s="5">
        <f t="shared" si="34"/>
        <v>1804.8000000000002</v>
      </c>
      <c r="I293" s="2">
        <f t="shared" si="35"/>
        <v>289</v>
      </c>
      <c r="N293" s="9"/>
    </row>
    <row r="294" spans="1:14" x14ac:dyDescent="0.3">
      <c r="A294" s="2">
        <f t="shared" si="31"/>
        <v>290</v>
      </c>
      <c r="B294" s="2" t="s">
        <v>20</v>
      </c>
      <c r="C294" s="2" t="s">
        <v>54</v>
      </c>
      <c r="D294" s="9">
        <v>151.61099999999999</v>
      </c>
      <c r="E294" s="9">
        <v>210.749</v>
      </c>
      <c r="F294" s="10">
        <f t="shared" si="32"/>
        <v>0.39006404548482632</v>
      </c>
      <c r="G294" s="5">
        <f t="shared" si="33"/>
        <v>14049.93333333334</v>
      </c>
      <c r="H294" s="5">
        <f t="shared" si="34"/>
        <v>3942.5333333333338</v>
      </c>
      <c r="I294" s="2">
        <f t="shared" si="35"/>
        <v>290</v>
      </c>
      <c r="N294" s="9"/>
    </row>
    <row r="296" spans="1:14" x14ac:dyDescent="0.3">
      <c r="G296" s="5"/>
      <c r="H296" s="5"/>
      <c r="N296" s="9"/>
    </row>
  </sheetData>
  <autoFilter ref="A4:H294" xr:uid="{DCA75541-33BD-4EA0-9256-EF27ACC90A70}">
    <sortState xmlns:xlrd2="http://schemas.microsoft.com/office/spreadsheetml/2017/richdata2" ref="A5:H294">
      <sortCondition ref="A4:A294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5BEA-91E1-41FF-8156-5ADBC37DA164}">
  <sheetPr>
    <pageSetUpPr fitToPage="1"/>
  </sheetPr>
  <dimension ref="A2:J379"/>
  <sheetViews>
    <sheetView zoomScale="120" zoomScaleNormal="120" workbookViewId="0">
      <selection activeCell="P15" sqref="P15"/>
    </sheetView>
  </sheetViews>
  <sheetFormatPr defaultColWidth="9.109375" defaultRowHeight="14.4" x14ac:dyDescent="0.3"/>
  <cols>
    <col min="1" max="1" width="9.109375" style="21"/>
    <col min="2" max="2" width="20.6640625" style="21" bestFit="1" customWidth="1"/>
    <col min="3" max="3" width="16.88671875" style="21" customWidth="1"/>
    <col min="4" max="4" width="15.44140625" style="21" bestFit="1" customWidth="1"/>
    <col min="5" max="6" width="7.6640625" style="21" bestFit="1" customWidth="1"/>
    <col min="7" max="7" width="16.44140625" style="21" customWidth="1"/>
    <col min="8" max="8" width="19.5546875" style="21" customWidth="1"/>
    <col min="9" max="9" width="9.109375" style="21"/>
    <col min="10" max="16384" width="9.109375" style="2"/>
  </cols>
  <sheetData>
    <row r="2" spans="2:10" x14ac:dyDescent="0.3">
      <c r="B2" s="58" t="s">
        <v>173</v>
      </c>
      <c r="C2" s="59"/>
      <c r="D2" s="22" t="s">
        <v>329</v>
      </c>
      <c r="E2" s="23"/>
      <c r="F2" s="22"/>
      <c r="G2" s="22"/>
      <c r="H2" s="60" t="s">
        <v>70</v>
      </c>
      <c r="J2" s="24"/>
    </row>
    <row r="3" spans="2:10" x14ac:dyDescent="0.3">
      <c r="B3" s="25" t="s">
        <v>330</v>
      </c>
      <c r="C3" s="25" t="s">
        <v>331</v>
      </c>
      <c r="D3" s="23" t="s">
        <v>4</v>
      </c>
      <c r="E3" s="25">
        <v>2024</v>
      </c>
      <c r="F3" s="25">
        <v>2025</v>
      </c>
      <c r="G3" s="25" t="s">
        <v>69</v>
      </c>
      <c r="H3" s="61"/>
    </row>
    <row r="4" spans="2:10" x14ac:dyDescent="0.3">
      <c r="B4" s="26">
        <f>RANK(C4,C$4:C$8,1)</f>
        <v>1</v>
      </c>
      <c r="C4" s="26">
        <v>109</v>
      </c>
      <c r="D4" s="27" t="s">
        <v>172</v>
      </c>
      <c r="E4" s="28">
        <v>84.129000000000005</v>
      </c>
      <c r="F4" s="28">
        <v>96.335999999999999</v>
      </c>
      <c r="G4" s="29">
        <f t="shared" ref="G4:G9" si="0">+F4/E4-1</f>
        <v>0.14509859858075091</v>
      </c>
      <c r="H4" s="30">
        <f>+F4*66.6666666666667</f>
        <v>6422.4000000000033</v>
      </c>
      <c r="J4" s="2">
        <f>RANK(C4,C$4:C$8,1)</f>
        <v>1</v>
      </c>
    </row>
    <row r="5" spans="2:10" x14ac:dyDescent="0.3">
      <c r="B5" s="31">
        <f>RANK(C5,C$4:C$8,1)</f>
        <v>2</v>
      </c>
      <c r="C5" s="31">
        <v>112</v>
      </c>
      <c r="D5" s="32" t="s">
        <v>176</v>
      </c>
      <c r="E5" s="33">
        <v>98.554000000000002</v>
      </c>
      <c r="F5" s="33">
        <v>98.554000000000002</v>
      </c>
      <c r="G5" s="34">
        <f t="shared" si="0"/>
        <v>0</v>
      </c>
      <c r="H5" s="35">
        <f>+F5*66.6666666666667</f>
        <v>6570.2666666666701</v>
      </c>
      <c r="J5" s="2">
        <f t="shared" ref="J5:J8" si="1">RANK(C5,C$4:C$8,1)</f>
        <v>2</v>
      </c>
    </row>
    <row r="6" spans="2:10" x14ac:dyDescent="0.3">
      <c r="B6" s="31">
        <f>RANK(C6,C$4:C$8,1)</f>
        <v>3</v>
      </c>
      <c r="C6" s="31">
        <v>124</v>
      </c>
      <c r="D6" s="32" t="s">
        <v>185</v>
      </c>
      <c r="E6" s="33">
        <v>92.504999999999995</v>
      </c>
      <c r="F6" s="33">
        <v>102.375</v>
      </c>
      <c r="G6" s="34">
        <f t="shared" si="0"/>
        <v>0.10669693530079472</v>
      </c>
      <c r="H6" s="35">
        <f>+F6*66.6666666666667</f>
        <v>6825.0000000000036</v>
      </c>
      <c r="J6" s="2">
        <f t="shared" si="1"/>
        <v>3</v>
      </c>
    </row>
    <row r="7" spans="2:10" x14ac:dyDescent="0.3">
      <c r="B7" s="31">
        <f>RANK(C7,C$4:C$8,1)</f>
        <v>4</v>
      </c>
      <c r="C7" s="31">
        <v>169</v>
      </c>
      <c r="D7" s="32" t="s">
        <v>228</v>
      </c>
      <c r="E7" s="33">
        <v>102.16800000000001</v>
      </c>
      <c r="F7" s="33">
        <v>112.892</v>
      </c>
      <c r="G7" s="34">
        <f t="shared" si="0"/>
        <v>0.1049643724062328</v>
      </c>
      <c r="H7" s="35">
        <f>+F7*66.6666666666667</f>
        <v>7526.1333333333369</v>
      </c>
      <c r="J7" s="2">
        <f t="shared" si="1"/>
        <v>4</v>
      </c>
    </row>
    <row r="8" spans="2:10" x14ac:dyDescent="0.3">
      <c r="B8" s="47">
        <f>RANK(C8,C$4:C$8,1)</f>
        <v>5</v>
      </c>
      <c r="C8" s="47">
        <v>205</v>
      </c>
      <c r="D8" s="48" t="s">
        <v>260</v>
      </c>
      <c r="E8" s="49">
        <v>111.13800000000001</v>
      </c>
      <c r="F8" s="49">
        <v>120.02800000000001</v>
      </c>
      <c r="G8" s="50">
        <f t="shared" si="0"/>
        <v>7.9990642264571976E-2</v>
      </c>
      <c r="H8" s="51">
        <f>+F8*66.6666666666667</f>
        <v>8001.8666666666713</v>
      </c>
      <c r="J8" s="2">
        <f t="shared" si="1"/>
        <v>5</v>
      </c>
    </row>
    <row r="9" spans="2:10" x14ac:dyDescent="0.3">
      <c r="B9" s="53" t="s">
        <v>332</v>
      </c>
      <c r="C9" s="53"/>
      <c r="D9" s="54"/>
      <c r="E9" s="55">
        <f>AVERAGE(E4:E8)</f>
        <v>97.698800000000006</v>
      </c>
      <c r="F9" s="56">
        <f>AVERAGE(F4:F8)</f>
        <v>106.03699999999999</v>
      </c>
      <c r="G9" s="52">
        <f t="shared" si="0"/>
        <v>8.5345981731607568E-2</v>
      </c>
      <c r="H9" s="57">
        <f>AVERAGE(H4:H8)</f>
        <v>7069.1333333333369</v>
      </c>
    </row>
    <row r="10" spans="2:10" x14ac:dyDescent="0.3">
      <c r="E10" s="41"/>
      <c r="F10" s="41"/>
      <c r="G10" s="42"/>
      <c r="H10" s="43"/>
    </row>
    <row r="11" spans="2:10" x14ac:dyDescent="0.3">
      <c r="B11" s="58" t="s">
        <v>41</v>
      </c>
      <c r="C11" s="59"/>
      <c r="D11" s="22" t="str">
        <f>+$D$2</f>
        <v>Nils Holgersson - VA 2024-2025 [kr/kvm inkl moms]</v>
      </c>
      <c r="E11" s="23"/>
      <c r="F11" s="22"/>
      <c r="G11" s="22"/>
      <c r="H11" s="60" t="s">
        <v>70</v>
      </c>
      <c r="J11" s="24"/>
    </row>
    <row r="12" spans="2:10" x14ac:dyDescent="0.3">
      <c r="B12" s="25" t="str">
        <f>+$B$3</f>
        <v>Rang i län 2025</v>
      </c>
      <c r="C12" s="25" t="str">
        <f>+$C$3</f>
        <v>Rang i riket 2025</v>
      </c>
      <c r="D12" s="23" t="s">
        <v>4</v>
      </c>
      <c r="E12" s="25">
        <f>+$E$3</f>
        <v>2024</v>
      </c>
      <c r="F12" s="25">
        <f>+$F$3</f>
        <v>2025</v>
      </c>
      <c r="G12" s="25" t="str">
        <f>+$G$3</f>
        <v>Förändr 25/24</v>
      </c>
      <c r="H12" s="61"/>
    </row>
    <row r="13" spans="2:10" x14ac:dyDescent="0.3">
      <c r="B13" s="26">
        <f t="shared" ref="B13:B27" si="2">RANK(C13,C$13:C$27,1)</f>
        <v>1</v>
      </c>
      <c r="C13" s="26">
        <v>12</v>
      </c>
      <c r="D13" s="27" t="s">
        <v>40</v>
      </c>
      <c r="E13" s="28">
        <v>58.9</v>
      </c>
      <c r="F13" s="28">
        <v>61.844999999999999</v>
      </c>
      <c r="G13" s="29">
        <f t="shared" ref="G13:G28" si="3">+F13/E13-1</f>
        <v>5.0000000000000044E-2</v>
      </c>
      <c r="H13" s="30">
        <f t="shared" ref="H13:H27" si="4">+F13*66.6666666666667</f>
        <v>4123.0000000000018</v>
      </c>
      <c r="J13" s="2">
        <f>RANK(C13,C$13:C$27,1)</f>
        <v>1</v>
      </c>
    </row>
    <row r="14" spans="2:10" x14ac:dyDescent="0.3">
      <c r="B14" s="31">
        <f t="shared" si="2"/>
        <v>2</v>
      </c>
      <c r="C14" s="31">
        <v>21</v>
      </c>
      <c r="D14" s="32" t="s">
        <v>60</v>
      </c>
      <c r="E14" s="33">
        <v>59.09</v>
      </c>
      <c r="F14" s="33">
        <v>69.099000000000004</v>
      </c>
      <c r="G14" s="34">
        <f t="shared" si="3"/>
        <v>0.16938568285665934</v>
      </c>
      <c r="H14" s="35">
        <f t="shared" si="4"/>
        <v>4606.6000000000022</v>
      </c>
      <c r="J14" s="2">
        <f t="shared" ref="J14:J27" si="5">RANK(C14,C$13:C$27,1)</f>
        <v>2</v>
      </c>
    </row>
    <row r="15" spans="2:10" x14ac:dyDescent="0.3">
      <c r="B15" s="31">
        <f t="shared" si="2"/>
        <v>3</v>
      </c>
      <c r="C15" s="31">
        <v>22</v>
      </c>
      <c r="D15" s="32" t="s">
        <v>62</v>
      </c>
      <c r="E15" s="33">
        <v>63.448999999999998</v>
      </c>
      <c r="F15" s="33">
        <v>70.19</v>
      </c>
      <c r="G15" s="34">
        <f t="shared" si="3"/>
        <v>0.10624280918533002</v>
      </c>
      <c r="H15" s="35">
        <f t="shared" si="4"/>
        <v>4679.3333333333358</v>
      </c>
      <c r="J15" s="2">
        <f t="shared" si="5"/>
        <v>3</v>
      </c>
    </row>
    <row r="16" spans="2:10" x14ac:dyDescent="0.3">
      <c r="B16" s="31">
        <f t="shared" si="2"/>
        <v>4</v>
      </c>
      <c r="C16" s="31">
        <v>154</v>
      </c>
      <c r="D16" s="32" t="s">
        <v>214</v>
      </c>
      <c r="E16" s="33">
        <v>99.656000000000006</v>
      </c>
      <c r="F16" s="33">
        <v>109.61799999999999</v>
      </c>
      <c r="G16" s="34">
        <f t="shared" si="3"/>
        <v>9.9963875732519858E-2</v>
      </c>
      <c r="H16" s="35">
        <f t="shared" si="4"/>
        <v>7307.8666666666695</v>
      </c>
      <c r="J16" s="2">
        <f t="shared" si="5"/>
        <v>4</v>
      </c>
    </row>
    <row r="17" spans="2:10" x14ac:dyDescent="0.3">
      <c r="B17" s="31">
        <f t="shared" si="2"/>
        <v>5</v>
      </c>
      <c r="C17" s="31">
        <v>156</v>
      </c>
      <c r="D17" s="32" t="s">
        <v>216</v>
      </c>
      <c r="E17" s="33">
        <v>95.600999999999999</v>
      </c>
      <c r="F17" s="33">
        <v>109.914</v>
      </c>
      <c r="G17" s="34">
        <f t="shared" si="3"/>
        <v>0.14971600715473699</v>
      </c>
      <c r="H17" s="35">
        <f t="shared" si="4"/>
        <v>7327.600000000004</v>
      </c>
      <c r="J17" s="2">
        <f t="shared" si="5"/>
        <v>5</v>
      </c>
    </row>
    <row r="18" spans="2:10" x14ac:dyDescent="0.3">
      <c r="B18" s="31">
        <f t="shared" si="2"/>
        <v>6</v>
      </c>
      <c r="C18" s="31">
        <v>172</v>
      </c>
      <c r="D18" s="32" t="s">
        <v>231</v>
      </c>
      <c r="E18" s="33">
        <v>101.96</v>
      </c>
      <c r="F18" s="33">
        <v>113.04</v>
      </c>
      <c r="G18" s="34">
        <f t="shared" si="3"/>
        <v>0.10867006669282087</v>
      </c>
      <c r="H18" s="35">
        <f t="shared" si="4"/>
        <v>7536.0000000000045</v>
      </c>
      <c r="J18" s="2">
        <f>RANK(C18,C$13:C$27,1)</f>
        <v>6</v>
      </c>
    </row>
    <row r="19" spans="2:10" x14ac:dyDescent="0.3">
      <c r="B19" s="31">
        <f t="shared" si="2"/>
        <v>7</v>
      </c>
      <c r="C19" s="31">
        <v>179</v>
      </c>
      <c r="D19" s="32" t="s">
        <v>237</v>
      </c>
      <c r="E19" s="33">
        <v>105.52</v>
      </c>
      <c r="F19" s="33">
        <v>113.95099999999999</v>
      </c>
      <c r="G19" s="34">
        <f t="shared" si="3"/>
        <v>7.9899545109931802E-2</v>
      </c>
      <c r="H19" s="35">
        <f t="shared" si="4"/>
        <v>7596.7333333333363</v>
      </c>
      <c r="J19" s="2">
        <f t="shared" si="5"/>
        <v>7</v>
      </c>
    </row>
    <row r="20" spans="2:10" x14ac:dyDescent="0.3">
      <c r="B20" s="31">
        <f t="shared" si="2"/>
        <v>8</v>
      </c>
      <c r="C20" s="31">
        <v>183</v>
      </c>
      <c r="D20" s="32" t="s">
        <v>241</v>
      </c>
      <c r="E20" s="33">
        <v>110.586</v>
      </c>
      <c r="F20" s="33">
        <v>115.67296</v>
      </c>
      <c r="G20" s="34">
        <f t="shared" si="3"/>
        <v>4.6000036170943837E-2</v>
      </c>
      <c r="H20" s="35">
        <f t="shared" si="4"/>
        <v>7711.5306666666711</v>
      </c>
      <c r="J20" s="2">
        <f t="shared" si="5"/>
        <v>8</v>
      </c>
    </row>
    <row r="21" spans="2:10" x14ac:dyDescent="0.3">
      <c r="B21" s="31">
        <f t="shared" si="2"/>
        <v>9</v>
      </c>
      <c r="C21" s="31">
        <v>221</v>
      </c>
      <c r="D21" s="32" t="s">
        <v>275</v>
      </c>
      <c r="E21" s="33">
        <v>125.346</v>
      </c>
      <c r="F21" s="33">
        <v>125.346</v>
      </c>
      <c r="G21" s="34">
        <f t="shared" si="3"/>
        <v>0</v>
      </c>
      <c r="H21" s="35">
        <f t="shared" si="4"/>
        <v>8356.4000000000051</v>
      </c>
      <c r="J21" s="2">
        <f t="shared" si="5"/>
        <v>9</v>
      </c>
    </row>
    <row r="22" spans="2:10" x14ac:dyDescent="0.3">
      <c r="B22" s="31">
        <f t="shared" si="2"/>
        <v>10</v>
      </c>
      <c r="C22" s="31">
        <v>239</v>
      </c>
      <c r="D22" s="32" t="s">
        <v>290</v>
      </c>
      <c r="E22" s="33">
        <v>118.477</v>
      </c>
      <c r="F22" s="33">
        <v>133.49700000000001</v>
      </c>
      <c r="G22" s="34">
        <f t="shared" si="3"/>
        <v>0.12677566109877869</v>
      </c>
      <c r="H22" s="35">
        <f t="shared" si="4"/>
        <v>8899.8000000000047</v>
      </c>
      <c r="J22" s="2">
        <f t="shared" si="5"/>
        <v>10</v>
      </c>
    </row>
    <row r="23" spans="2:10" x14ac:dyDescent="0.3">
      <c r="B23" s="31">
        <f t="shared" si="2"/>
        <v>11</v>
      </c>
      <c r="C23" s="31">
        <v>242</v>
      </c>
      <c r="D23" s="32" t="s">
        <v>103</v>
      </c>
      <c r="E23" s="33">
        <v>111.893</v>
      </c>
      <c r="F23" s="33">
        <v>134.27799999999999</v>
      </c>
      <c r="G23" s="34">
        <f t="shared" si="3"/>
        <v>0.200057197501184</v>
      </c>
      <c r="H23" s="35">
        <f t="shared" si="4"/>
        <v>8951.8666666666704</v>
      </c>
      <c r="J23" s="2">
        <f t="shared" si="5"/>
        <v>11</v>
      </c>
    </row>
    <row r="24" spans="2:10" x14ac:dyDescent="0.3">
      <c r="B24" s="31">
        <f t="shared" si="2"/>
        <v>12</v>
      </c>
      <c r="C24" s="31">
        <v>248</v>
      </c>
      <c r="D24" s="32" t="s">
        <v>297</v>
      </c>
      <c r="E24" s="33">
        <v>128.98699999999999</v>
      </c>
      <c r="F24" s="33">
        <v>135.446</v>
      </c>
      <c r="G24" s="34">
        <f t="shared" si="3"/>
        <v>5.007481374091971E-2</v>
      </c>
      <c r="H24" s="35">
        <f t="shared" si="4"/>
        <v>9029.7333333333372</v>
      </c>
      <c r="J24" s="2">
        <f t="shared" si="5"/>
        <v>12</v>
      </c>
    </row>
    <row r="25" spans="2:10" x14ac:dyDescent="0.3">
      <c r="B25" s="31">
        <f t="shared" si="2"/>
        <v>13</v>
      </c>
      <c r="C25" s="31">
        <v>268</v>
      </c>
      <c r="D25" s="32" t="s">
        <v>107</v>
      </c>
      <c r="E25" s="33">
        <v>126.449</v>
      </c>
      <c r="F25" s="33">
        <v>151.74</v>
      </c>
      <c r="G25" s="34">
        <f t="shared" si="3"/>
        <v>0.20000948999201262</v>
      </c>
      <c r="H25" s="35">
        <f t="shared" si="4"/>
        <v>10116.000000000005</v>
      </c>
      <c r="J25" s="2">
        <f t="shared" si="5"/>
        <v>13</v>
      </c>
    </row>
    <row r="26" spans="2:10" x14ac:dyDescent="0.3">
      <c r="B26" s="31">
        <f t="shared" si="2"/>
        <v>14</v>
      </c>
      <c r="C26" s="31">
        <v>281</v>
      </c>
      <c r="D26" s="32" t="s">
        <v>35</v>
      </c>
      <c r="E26" s="33">
        <v>122.669</v>
      </c>
      <c r="F26" s="33">
        <v>164.15299999999999</v>
      </c>
      <c r="G26" s="34">
        <f t="shared" si="3"/>
        <v>0.33817834986834483</v>
      </c>
      <c r="H26" s="35">
        <f t="shared" si="4"/>
        <v>10943.533333333338</v>
      </c>
      <c r="J26" s="2">
        <f t="shared" si="5"/>
        <v>14</v>
      </c>
    </row>
    <row r="27" spans="2:10" x14ac:dyDescent="0.3">
      <c r="B27" s="36">
        <f t="shared" si="2"/>
        <v>15</v>
      </c>
      <c r="C27" s="36">
        <v>282</v>
      </c>
      <c r="D27" s="37" t="s">
        <v>83</v>
      </c>
      <c r="E27" s="38">
        <v>134.1</v>
      </c>
      <c r="F27" s="38">
        <v>165.01</v>
      </c>
      <c r="G27" s="39">
        <f t="shared" si="3"/>
        <v>0.23049962714392236</v>
      </c>
      <c r="H27" s="40">
        <f t="shared" si="4"/>
        <v>11000.666666666672</v>
      </c>
      <c r="J27" s="2">
        <f t="shared" si="5"/>
        <v>15</v>
      </c>
    </row>
    <row r="28" spans="2:10" x14ac:dyDescent="0.3">
      <c r="B28" s="53" t="s">
        <v>332</v>
      </c>
      <c r="C28" s="53"/>
      <c r="D28" s="54"/>
      <c r="E28" s="55">
        <f>AVERAGE(E13:E27)</f>
        <v>104.17886666666668</v>
      </c>
      <c r="F28" s="56">
        <f>AVERAGE(F13:F27)</f>
        <v>118.18666400000001</v>
      </c>
      <c r="G28" s="52">
        <f t="shared" si="3"/>
        <v>0.13445910654944093</v>
      </c>
      <c r="H28" s="57">
        <f>AVERAGE(H13:H27)</f>
        <v>7879.1109333333379</v>
      </c>
    </row>
    <row r="29" spans="2:10" x14ac:dyDescent="0.3">
      <c r="B29" s="44"/>
      <c r="C29" s="44"/>
      <c r="E29" s="41"/>
      <c r="F29" s="41"/>
      <c r="G29" s="45"/>
      <c r="H29" s="43"/>
    </row>
    <row r="30" spans="2:10" x14ac:dyDescent="0.3">
      <c r="B30" s="46" t="s">
        <v>78</v>
      </c>
      <c r="C30" s="22"/>
      <c r="D30" s="22" t="str">
        <f>+$D$2</f>
        <v>Nils Holgersson - VA 2024-2025 [kr/kvm inkl moms]</v>
      </c>
      <c r="E30" s="23"/>
      <c r="F30" s="22"/>
      <c r="G30" s="22"/>
      <c r="H30" s="60" t="s">
        <v>70</v>
      </c>
      <c r="J30" s="24"/>
    </row>
    <row r="31" spans="2:10" x14ac:dyDescent="0.3">
      <c r="B31" s="25" t="str">
        <f>+$B$3</f>
        <v>Rang i län 2025</v>
      </c>
      <c r="C31" s="25" t="str">
        <f>+$C$3</f>
        <v>Rang i riket 2025</v>
      </c>
      <c r="D31" s="23" t="s">
        <v>4</v>
      </c>
      <c r="E31" s="25">
        <f>+$E$3</f>
        <v>2024</v>
      </c>
      <c r="F31" s="25">
        <f>+$F$3</f>
        <v>2025</v>
      </c>
      <c r="G31" s="25" t="str">
        <f>+$G$3</f>
        <v>Förändr 25/24</v>
      </c>
      <c r="H31" s="61"/>
    </row>
    <row r="32" spans="2:10" x14ac:dyDescent="0.3">
      <c r="B32" s="26">
        <f t="shared" ref="B32:B41" si="6">RANK(C32,C$32:C$41,1)</f>
        <v>1</v>
      </c>
      <c r="C32" s="26">
        <v>27</v>
      </c>
      <c r="D32" s="27" t="s">
        <v>77</v>
      </c>
      <c r="E32" s="28">
        <v>66.575000000000003</v>
      </c>
      <c r="F32" s="28">
        <v>71.55</v>
      </c>
      <c r="G32" s="29">
        <f t="shared" ref="G32:G42" si="7">+F32/E32-1</f>
        <v>7.4727750657153535E-2</v>
      </c>
      <c r="H32" s="30">
        <f t="shared" ref="H32:H41" si="8">+F32*66.6666666666667</f>
        <v>4770.0000000000018</v>
      </c>
      <c r="J32" s="2">
        <f>RANK(C32,C$32:C$41,1)</f>
        <v>1</v>
      </c>
    </row>
    <row r="33" spans="2:10" x14ac:dyDescent="0.3">
      <c r="B33" s="31">
        <f t="shared" si="6"/>
        <v>2</v>
      </c>
      <c r="C33" s="31">
        <v>43</v>
      </c>
      <c r="D33" s="32" t="s">
        <v>110</v>
      </c>
      <c r="E33" s="33">
        <v>74.9495</v>
      </c>
      <c r="F33" s="33">
        <v>79.549250000000001</v>
      </c>
      <c r="G33" s="34">
        <f t="shared" si="7"/>
        <v>6.1371323357727547E-2</v>
      </c>
      <c r="H33" s="35">
        <f t="shared" si="8"/>
        <v>5303.2833333333356</v>
      </c>
      <c r="J33" s="2">
        <f t="shared" ref="J33:J41" si="9">RANK(C33,C$32:C$41,1)</f>
        <v>2</v>
      </c>
    </row>
    <row r="34" spans="2:10" x14ac:dyDescent="0.3">
      <c r="B34" s="31">
        <f t="shared" si="6"/>
        <v>3</v>
      </c>
      <c r="C34" s="31">
        <v>98</v>
      </c>
      <c r="D34" s="32" t="s">
        <v>160</v>
      </c>
      <c r="E34" s="33">
        <v>89.611999999999995</v>
      </c>
      <c r="F34" s="33">
        <v>92.290999999999997</v>
      </c>
      <c r="G34" s="34">
        <f t="shared" si="7"/>
        <v>2.989554970316477E-2</v>
      </c>
      <c r="H34" s="35">
        <f t="shared" si="8"/>
        <v>6152.7333333333363</v>
      </c>
      <c r="J34" s="2">
        <f t="shared" si="9"/>
        <v>3</v>
      </c>
    </row>
    <row r="35" spans="2:10" x14ac:dyDescent="0.3">
      <c r="B35" s="31">
        <f t="shared" si="6"/>
        <v>4</v>
      </c>
      <c r="C35" s="31">
        <v>99</v>
      </c>
      <c r="D35" s="32" t="s">
        <v>161</v>
      </c>
      <c r="E35" s="33">
        <v>87.557000000000002</v>
      </c>
      <c r="F35" s="33">
        <v>92.561999999999998</v>
      </c>
      <c r="G35" s="34">
        <f t="shared" si="7"/>
        <v>5.7162762543257584E-2</v>
      </c>
      <c r="H35" s="35">
        <f t="shared" si="8"/>
        <v>6170.8000000000029</v>
      </c>
      <c r="J35" s="2">
        <f t="shared" si="9"/>
        <v>4</v>
      </c>
    </row>
    <row r="36" spans="2:10" x14ac:dyDescent="0.3">
      <c r="B36" s="31">
        <f t="shared" si="6"/>
        <v>5</v>
      </c>
      <c r="C36" s="31">
        <v>106</v>
      </c>
      <c r="D36" s="32" t="s">
        <v>169</v>
      </c>
      <c r="E36" s="33">
        <v>82.724999999999994</v>
      </c>
      <c r="F36" s="33">
        <v>95.13</v>
      </c>
      <c r="G36" s="34">
        <f t="shared" si="7"/>
        <v>0.14995466908431543</v>
      </c>
      <c r="H36" s="35">
        <f t="shared" si="8"/>
        <v>6342.0000000000027</v>
      </c>
      <c r="J36" s="2">
        <f t="shared" si="9"/>
        <v>5</v>
      </c>
    </row>
    <row r="37" spans="2:10" x14ac:dyDescent="0.3">
      <c r="B37" s="31">
        <f t="shared" si="6"/>
        <v>6</v>
      </c>
      <c r="C37" s="31">
        <v>178</v>
      </c>
      <c r="D37" s="32" t="s">
        <v>236</v>
      </c>
      <c r="E37" s="33">
        <v>106.06399999999999</v>
      </c>
      <c r="F37" s="33">
        <v>113.5</v>
      </c>
      <c r="G37" s="34">
        <f t="shared" si="7"/>
        <v>7.0108613667219766E-2</v>
      </c>
      <c r="H37" s="35">
        <f t="shared" si="8"/>
        <v>7566.6666666666706</v>
      </c>
      <c r="J37" s="2">
        <f t="shared" si="9"/>
        <v>6</v>
      </c>
    </row>
    <row r="38" spans="2:10" x14ac:dyDescent="0.3">
      <c r="B38" s="31">
        <f t="shared" si="6"/>
        <v>7</v>
      </c>
      <c r="C38" s="31">
        <v>197</v>
      </c>
      <c r="D38" s="32" t="s">
        <v>254</v>
      </c>
      <c r="E38" s="33">
        <v>110.14749999999999</v>
      </c>
      <c r="F38" s="33">
        <v>117.97</v>
      </c>
      <c r="G38" s="34">
        <f t="shared" si="7"/>
        <v>7.1018407135885919E-2</v>
      </c>
      <c r="H38" s="35">
        <f t="shared" si="8"/>
        <v>7864.6666666666706</v>
      </c>
      <c r="J38" s="2">
        <f t="shared" si="9"/>
        <v>7</v>
      </c>
    </row>
    <row r="39" spans="2:10" x14ac:dyDescent="0.3">
      <c r="B39" s="31">
        <f t="shared" si="6"/>
        <v>8</v>
      </c>
      <c r="C39" s="31">
        <v>237</v>
      </c>
      <c r="D39" s="32" t="s">
        <v>289</v>
      </c>
      <c r="E39" s="33">
        <v>112.047</v>
      </c>
      <c r="F39" s="33">
        <v>132.88800000000001</v>
      </c>
      <c r="G39" s="34">
        <f t="shared" si="7"/>
        <v>0.18600230260515693</v>
      </c>
      <c r="H39" s="35">
        <f t="shared" si="8"/>
        <v>8859.2000000000044</v>
      </c>
      <c r="J39" s="2">
        <f t="shared" si="9"/>
        <v>8</v>
      </c>
    </row>
    <row r="40" spans="2:10" x14ac:dyDescent="0.3">
      <c r="B40" s="31">
        <f t="shared" si="6"/>
        <v>9</v>
      </c>
      <c r="C40" s="31">
        <v>271</v>
      </c>
      <c r="D40" s="32" t="s">
        <v>313</v>
      </c>
      <c r="E40" s="33">
        <v>143.70400000000001</v>
      </c>
      <c r="F40" s="33">
        <v>156.65299999999999</v>
      </c>
      <c r="G40" s="34">
        <f t="shared" si="7"/>
        <v>9.0108834827144602E-2</v>
      </c>
      <c r="H40" s="35">
        <f t="shared" si="8"/>
        <v>10443.533333333338</v>
      </c>
      <c r="J40" s="2">
        <f t="shared" si="9"/>
        <v>9</v>
      </c>
    </row>
    <row r="41" spans="2:10" x14ac:dyDescent="0.3">
      <c r="B41" s="36">
        <f t="shared" si="6"/>
        <v>10</v>
      </c>
      <c r="C41" s="36">
        <v>288</v>
      </c>
      <c r="D41" s="37" t="s">
        <v>327</v>
      </c>
      <c r="E41" s="38">
        <v>162.06200000000001</v>
      </c>
      <c r="F41" s="38">
        <v>191.22399999999999</v>
      </c>
      <c r="G41" s="39">
        <f t="shared" si="7"/>
        <v>0.17994347842183833</v>
      </c>
      <c r="H41" s="40">
        <f t="shared" si="8"/>
        <v>12748.266666666672</v>
      </c>
      <c r="J41" s="2">
        <f t="shared" si="9"/>
        <v>10</v>
      </c>
    </row>
    <row r="42" spans="2:10" x14ac:dyDescent="0.3">
      <c r="B42" s="53" t="s">
        <v>332</v>
      </c>
      <c r="C42" s="53"/>
      <c r="D42" s="54"/>
      <c r="E42" s="55">
        <f>AVERAGE(E32:E41)</f>
        <v>103.54430000000002</v>
      </c>
      <c r="F42" s="56">
        <f>AVERAGE(F32:F41)</f>
        <v>114.33172500000001</v>
      </c>
      <c r="G42" s="52">
        <f t="shared" si="7"/>
        <v>0.10418173670593145</v>
      </c>
      <c r="H42" s="57">
        <f>AVERAGE(H32:H41)</f>
        <v>7622.1150000000034</v>
      </c>
    </row>
    <row r="43" spans="2:10" x14ac:dyDescent="0.3">
      <c r="B43" s="44"/>
      <c r="C43" s="44"/>
      <c r="E43" s="41"/>
      <c r="F43" s="41"/>
      <c r="G43" s="45"/>
      <c r="H43" s="43"/>
    </row>
    <row r="44" spans="2:10" x14ac:dyDescent="0.3">
      <c r="B44" s="58" t="s">
        <v>112</v>
      </c>
      <c r="C44" s="59"/>
      <c r="D44" s="22" t="str">
        <f>+$D$2</f>
        <v>Nils Holgersson - VA 2024-2025 [kr/kvm inkl moms]</v>
      </c>
      <c r="E44" s="23"/>
      <c r="F44" s="22"/>
      <c r="G44" s="22"/>
      <c r="H44" s="60" t="s">
        <v>70</v>
      </c>
      <c r="J44" s="24"/>
    </row>
    <row r="45" spans="2:10" x14ac:dyDescent="0.3">
      <c r="B45" s="25" t="str">
        <f>+$B$3</f>
        <v>Rang i län 2025</v>
      </c>
      <c r="C45" s="25" t="str">
        <f>+$C$3</f>
        <v>Rang i riket 2025</v>
      </c>
      <c r="D45" s="23" t="s">
        <v>4</v>
      </c>
      <c r="E45" s="25">
        <f>+$E$3</f>
        <v>2024</v>
      </c>
      <c r="F45" s="25">
        <f>+$F$3</f>
        <v>2025</v>
      </c>
      <c r="G45" s="25" t="str">
        <f>+$G$3</f>
        <v>Förändr 25/24</v>
      </c>
      <c r="H45" s="61"/>
    </row>
    <row r="46" spans="2:10" x14ac:dyDescent="0.3">
      <c r="B46" s="26">
        <f t="shared" ref="B46:B51" si="10">RANK(C46,C$46:C$51,1)</f>
        <v>1</v>
      </c>
      <c r="C46" s="26">
        <v>45</v>
      </c>
      <c r="D46" s="27" t="s">
        <v>37</v>
      </c>
      <c r="E46" s="28">
        <v>60.72</v>
      </c>
      <c r="F46" s="28">
        <v>80.2</v>
      </c>
      <c r="G46" s="29">
        <f t="shared" ref="G46:G52" si="11">+F46/E46-1</f>
        <v>0.32081686429512524</v>
      </c>
      <c r="H46" s="30">
        <f t="shared" ref="H46:H51" si="12">+F46*66.6666666666667</f>
        <v>5346.6666666666697</v>
      </c>
      <c r="J46" s="2">
        <f>RANK(C46,C$46:C$51,1)</f>
        <v>1</v>
      </c>
    </row>
    <row r="47" spans="2:10" x14ac:dyDescent="0.3">
      <c r="B47" s="31">
        <f t="shared" si="10"/>
        <v>2</v>
      </c>
      <c r="C47" s="31">
        <v>92</v>
      </c>
      <c r="D47" s="32" t="s">
        <v>154</v>
      </c>
      <c r="E47" s="33">
        <v>79.89</v>
      </c>
      <c r="F47" s="33">
        <v>91.6</v>
      </c>
      <c r="G47" s="34">
        <f t="shared" si="11"/>
        <v>0.14657654274627596</v>
      </c>
      <c r="H47" s="35">
        <f t="shared" si="12"/>
        <v>6106.6666666666697</v>
      </c>
      <c r="J47" s="2">
        <f t="shared" ref="J47:J51" si="13">RANK(C47,C$46:C$51,1)</f>
        <v>2</v>
      </c>
    </row>
    <row r="48" spans="2:10" x14ac:dyDescent="0.3">
      <c r="B48" s="31">
        <f t="shared" si="10"/>
        <v>3</v>
      </c>
      <c r="C48" s="31">
        <v>141</v>
      </c>
      <c r="D48" s="32" t="s">
        <v>202</v>
      </c>
      <c r="E48" s="33">
        <v>96.718999999999994</v>
      </c>
      <c r="F48" s="33">
        <v>106.39100000000001</v>
      </c>
      <c r="G48" s="34">
        <f t="shared" si="11"/>
        <v>0.10000103392301418</v>
      </c>
      <c r="H48" s="35">
        <f t="shared" si="12"/>
        <v>7092.7333333333372</v>
      </c>
      <c r="J48" s="2">
        <f t="shared" si="13"/>
        <v>3</v>
      </c>
    </row>
    <row r="49" spans="2:10" x14ac:dyDescent="0.3">
      <c r="B49" s="31">
        <f t="shared" si="10"/>
        <v>4</v>
      </c>
      <c r="C49" s="31">
        <v>148</v>
      </c>
      <c r="D49" s="32" t="s">
        <v>208</v>
      </c>
      <c r="E49" s="33">
        <v>90.567999999999998</v>
      </c>
      <c r="F49" s="33">
        <v>107.65</v>
      </c>
      <c r="G49" s="34">
        <f t="shared" si="11"/>
        <v>0.1886096634572918</v>
      </c>
      <c r="H49" s="35">
        <f t="shared" si="12"/>
        <v>7176.6666666666706</v>
      </c>
      <c r="J49" s="2">
        <f t="shared" si="13"/>
        <v>4</v>
      </c>
    </row>
    <row r="50" spans="2:10" x14ac:dyDescent="0.3">
      <c r="B50" s="31">
        <f t="shared" si="10"/>
        <v>5</v>
      </c>
      <c r="C50" s="31">
        <v>193</v>
      </c>
      <c r="D50" s="32" t="s">
        <v>251</v>
      </c>
      <c r="E50" s="33">
        <v>110.279</v>
      </c>
      <c r="F50" s="33">
        <v>117.303</v>
      </c>
      <c r="G50" s="34">
        <f t="shared" si="11"/>
        <v>6.3692996853435435E-2</v>
      </c>
      <c r="H50" s="35">
        <f t="shared" si="12"/>
        <v>7820.2000000000035</v>
      </c>
      <c r="J50" s="2">
        <f t="shared" si="13"/>
        <v>5</v>
      </c>
    </row>
    <row r="51" spans="2:10" x14ac:dyDescent="0.3">
      <c r="B51" s="36">
        <f t="shared" si="10"/>
        <v>6</v>
      </c>
      <c r="C51" s="36">
        <v>200</v>
      </c>
      <c r="D51" s="37" t="s">
        <v>109</v>
      </c>
      <c r="E51" s="38">
        <v>99.218999999999994</v>
      </c>
      <c r="F51" s="38">
        <v>119.063</v>
      </c>
      <c r="G51" s="39">
        <f t="shared" si="11"/>
        <v>0.20000201574295251</v>
      </c>
      <c r="H51" s="40">
        <f t="shared" si="12"/>
        <v>7937.5333333333374</v>
      </c>
      <c r="J51" s="2">
        <f t="shared" si="13"/>
        <v>6</v>
      </c>
    </row>
    <row r="52" spans="2:10" x14ac:dyDescent="0.3">
      <c r="B52" s="53" t="s">
        <v>332</v>
      </c>
      <c r="C52" s="53"/>
      <c r="D52" s="54"/>
      <c r="E52" s="55">
        <f>AVERAGE(E46:E51)</f>
        <v>89.56583333333333</v>
      </c>
      <c r="F52" s="56">
        <f>AVERAGE(F46:F51)</f>
        <v>103.70116666666667</v>
      </c>
      <c r="G52" s="52">
        <f t="shared" si="11"/>
        <v>0.15782059751207211</v>
      </c>
      <c r="H52" s="57">
        <f>AVERAGE(H46:H51)</f>
        <v>6913.4111111111151</v>
      </c>
    </row>
    <row r="53" spans="2:10" x14ac:dyDescent="0.3">
      <c r="E53" s="41"/>
      <c r="F53" s="41"/>
      <c r="G53" s="42"/>
      <c r="H53" s="43"/>
    </row>
    <row r="54" spans="2:10" x14ac:dyDescent="0.3">
      <c r="B54" s="58" t="s">
        <v>157</v>
      </c>
      <c r="C54" s="59"/>
      <c r="D54" s="22" t="str">
        <f>+$D$2</f>
        <v>Nils Holgersson - VA 2024-2025 [kr/kvm inkl moms]</v>
      </c>
      <c r="E54" s="23"/>
      <c r="F54" s="22"/>
      <c r="G54" s="22"/>
      <c r="H54" s="60" t="s">
        <v>70</v>
      </c>
      <c r="J54" s="24"/>
    </row>
    <row r="55" spans="2:10" x14ac:dyDescent="0.3">
      <c r="B55" s="25" t="str">
        <f>+$B$3</f>
        <v>Rang i län 2025</v>
      </c>
      <c r="C55" s="25" t="str">
        <f>+$C$3</f>
        <v>Rang i riket 2025</v>
      </c>
      <c r="D55" s="23" t="s">
        <v>4</v>
      </c>
      <c r="E55" s="25">
        <f>+$E$3</f>
        <v>2024</v>
      </c>
      <c r="F55" s="25">
        <f>+$F$3</f>
        <v>2025</v>
      </c>
      <c r="G55" s="25" t="str">
        <f>+$G$3</f>
        <v>Förändr 25/24</v>
      </c>
      <c r="H55" s="61"/>
    </row>
    <row r="56" spans="2:10" x14ac:dyDescent="0.3">
      <c r="B56" s="26">
        <f>RANK(C56,C$56:C$63,1)</f>
        <v>1</v>
      </c>
      <c r="C56" s="26">
        <v>95</v>
      </c>
      <c r="D56" s="27" t="s">
        <v>76</v>
      </c>
      <c r="E56" s="28">
        <v>74.263999999999996</v>
      </c>
      <c r="F56" s="28">
        <v>91.983000000000004</v>
      </c>
      <c r="G56" s="29">
        <f t="shared" ref="G56:G63" si="14">+F56/E56-1</f>
        <v>0.23859474307874629</v>
      </c>
      <c r="H56" s="30">
        <f t="shared" ref="H56:H63" si="15">+F56*66.6666666666667</f>
        <v>6132.2000000000035</v>
      </c>
      <c r="J56" s="2">
        <f>RANK(C56,C$56:C$63,1)</f>
        <v>1</v>
      </c>
    </row>
    <row r="57" spans="2:10" x14ac:dyDescent="0.3">
      <c r="B57" s="31">
        <f t="shared" ref="B57:B63" si="16">RANK(C57,C$56:C$63,1)</f>
        <v>2</v>
      </c>
      <c r="C57" s="31">
        <v>108</v>
      </c>
      <c r="D57" s="32" t="s">
        <v>171</v>
      </c>
      <c r="E57" s="33">
        <v>96.21</v>
      </c>
      <c r="F57" s="33">
        <v>96.21</v>
      </c>
      <c r="G57" s="34">
        <f t="shared" si="14"/>
        <v>0</v>
      </c>
      <c r="H57" s="35">
        <f t="shared" si="15"/>
        <v>6414.0000000000027</v>
      </c>
      <c r="J57" s="2">
        <f t="shared" ref="J57:J63" si="17">RANK(C57,C$56:C$63,1)</f>
        <v>2</v>
      </c>
    </row>
    <row r="58" spans="2:10" x14ac:dyDescent="0.3">
      <c r="B58" s="31">
        <f t="shared" si="16"/>
        <v>3</v>
      </c>
      <c r="C58" s="31">
        <v>138</v>
      </c>
      <c r="D58" s="32" t="s">
        <v>199</v>
      </c>
      <c r="E58" s="33">
        <v>97.98</v>
      </c>
      <c r="F58" s="33">
        <v>105.79</v>
      </c>
      <c r="G58" s="34">
        <f t="shared" si="14"/>
        <v>7.9710144927536142E-2</v>
      </c>
      <c r="H58" s="35">
        <f t="shared" si="15"/>
        <v>7052.6666666666706</v>
      </c>
      <c r="J58" s="2">
        <f t="shared" si="17"/>
        <v>3</v>
      </c>
    </row>
    <row r="59" spans="2:10" x14ac:dyDescent="0.3">
      <c r="B59" s="31">
        <f t="shared" si="16"/>
        <v>4</v>
      </c>
      <c r="C59" s="31">
        <v>152</v>
      </c>
      <c r="D59" s="32" t="s">
        <v>212</v>
      </c>
      <c r="E59" s="33">
        <v>108.54900000000001</v>
      </c>
      <c r="F59" s="33">
        <v>108.54900000000001</v>
      </c>
      <c r="G59" s="34">
        <f t="shared" si="14"/>
        <v>0</v>
      </c>
      <c r="H59" s="35">
        <f t="shared" si="15"/>
        <v>7236.600000000004</v>
      </c>
      <c r="J59" s="2">
        <f t="shared" si="17"/>
        <v>4</v>
      </c>
    </row>
    <row r="60" spans="2:10" x14ac:dyDescent="0.3">
      <c r="B60" s="31">
        <f t="shared" si="16"/>
        <v>5</v>
      </c>
      <c r="C60" s="31">
        <v>188</v>
      </c>
      <c r="D60" s="32" t="s">
        <v>246</v>
      </c>
      <c r="E60" s="33">
        <v>112.212</v>
      </c>
      <c r="F60" s="33">
        <v>116.68899999999999</v>
      </c>
      <c r="G60" s="34">
        <f t="shared" si="14"/>
        <v>3.989769365130269E-2</v>
      </c>
      <c r="H60" s="35">
        <f t="shared" si="15"/>
        <v>7779.2666666666701</v>
      </c>
      <c r="J60" s="2">
        <f t="shared" si="17"/>
        <v>5</v>
      </c>
    </row>
    <row r="61" spans="2:10" x14ac:dyDescent="0.3">
      <c r="B61" s="31">
        <f t="shared" si="16"/>
        <v>6</v>
      </c>
      <c r="C61" s="31">
        <v>213</v>
      </c>
      <c r="D61" s="32" t="s">
        <v>267</v>
      </c>
      <c r="E61" s="33">
        <v>120.1</v>
      </c>
      <c r="F61" s="33">
        <v>122.41500000000001</v>
      </c>
      <c r="G61" s="34">
        <f t="shared" si="14"/>
        <v>1.9275603663613694E-2</v>
      </c>
      <c r="H61" s="35">
        <f t="shared" si="15"/>
        <v>8161.0000000000045</v>
      </c>
      <c r="J61" s="2">
        <f t="shared" si="17"/>
        <v>6</v>
      </c>
    </row>
    <row r="62" spans="2:10" x14ac:dyDescent="0.3">
      <c r="B62" s="31">
        <f t="shared" si="16"/>
        <v>7</v>
      </c>
      <c r="C62" s="31">
        <v>264</v>
      </c>
      <c r="D62" s="32" t="s">
        <v>308</v>
      </c>
      <c r="E62" s="33">
        <v>136.52500000000001</v>
      </c>
      <c r="F62" s="33">
        <v>148.80799999999999</v>
      </c>
      <c r="G62" s="34">
        <f t="shared" si="14"/>
        <v>8.996887017029831E-2</v>
      </c>
      <c r="H62" s="35">
        <f t="shared" si="15"/>
        <v>9920.5333333333383</v>
      </c>
      <c r="J62" s="2">
        <f t="shared" si="17"/>
        <v>7</v>
      </c>
    </row>
    <row r="63" spans="2:10" x14ac:dyDescent="0.3">
      <c r="B63" s="36">
        <f t="shared" si="16"/>
        <v>8</v>
      </c>
      <c r="C63" s="36">
        <v>283</v>
      </c>
      <c r="D63" s="37" t="s">
        <v>322</v>
      </c>
      <c r="E63" s="38">
        <v>144.30600000000001</v>
      </c>
      <c r="F63" s="38">
        <v>165.24700000000001</v>
      </c>
      <c r="G63" s="39">
        <f t="shared" si="14"/>
        <v>0.14511524122351105</v>
      </c>
      <c r="H63" s="40">
        <f t="shared" si="15"/>
        <v>11016.466666666673</v>
      </c>
      <c r="J63" s="2">
        <f t="shared" si="17"/>
        <v>8</v>
      </c>
    </row>
    <row r="64" spans="2:10" x14ac:dyDescent="0.3">
      <c r="B64" s="53" t="s">
        <v>332</v>
      </c>
      <c r="C64" s="53"/>
      <c r="D64" s="54"/>
      <c r="E64" s="55">
        <f>AVERAGE(E56:E63)</f>
        <v>111.26825000000001</v>
      </c>
      <c r="F64" s="56">
        <f>AVERAGE(F56:F63)</f>
        <v>119.461375</v>
      </c>
      <c r="G64" s="52">
        <f>+F64/E64-1</f>
        <v>7.3633988132283834E-2</v>
      </c>
      <c r="H64" s="57">
        <f>AVERAGE(H56:H63)</f>
        <v>7964.0916666666717</v>
      </c>
    </row>
    <row r="65" spans="2:10" x14ac:dyDescent="0.3">
      <c r="E65" s="41"/>
      <c r="F65" s="41"/>
      <c r="G65" s="42"/>
      <c r="H65" s="43"/>
    </row>
    <row r="66" spans="2:10" x14ac:dyDescent="0.3">
      <c r="B66" s="58" t="s">
        <v>99</v>
      </c>
      <c r="C66" s="59"/>
      <c r="D66" s="22" t="str">
        <f>+$D$2</f>
        <v>Nils Holgersson - VA 2024-2025 [kr/kvm inkl moms]</v>
      </c>
      <c r="E66" s="23"/>
      <c r="F66" s="22"/>
      <c r="G66" s="22"/>
      <c r="H66" s="60" t="s">
        <v>70</v>
      </c>
      <c r="J66" s="24"/>
    </row>
    <row r="67" spans="2:10" x14ac:dyDescent="0.3">
      <c r="B67" s="25" t="str">
        <f>+$B$3</f>
        <v>Rang i län 2025</v>
      </c>
      <c r="C67" s="25" t="str">
        <f>+$C$3</f>
        <v>Rang i riket 2025</v>
      </c>
      <c r="D67" s="23" t="s">
        <v>4</v>
      </c>
      <c r="E67" s="25">
        <f>+$E$3</f>
        <v>2024</v>
      </c>
      <c r="F67" s="25">
        <f>+$F$3</f>
        <v>2025</v>
      </c>
      <c r="G67" s="25" t="str">
        <f>+$G$3</f>
        <v>Förändr 25/24</v>
      </c>
      <c r="H67" s="61"/>
    </row>
    <row r="68" spans="2:10" x14ac:dyDescent="0.3">
      <c r="B68" s="26">
        <f t="shared" ref="B68:B80" si="18">RANK(C68,C$68:C$80,1)</f>
        <v>1</v>
      </c>
      <c r="C68" s="26">
        <v>37</v>
      </c>
      <c r="D68" s="27" t="s">
        <v>98</v>
      </c>
      <c r="E68" s="28">
        <v>67.040999999999997</v>
      </c>
      <c r="F68" s="28">
        <v>77.522000000000006</v>
      </c>
      <c r="G68" s="29">
        <f t="shared" ref="G68:G80" si="19">+F68/E68-1</f>
        <v>0.15633716680837106</v>
      </c>
      <c r="H68" s="30">
        <f t="shared" ref="H68:H80" si="20">+F68*66.6666666666667</f>
        <v>5168.1333333333359</v>
      </c>
      <c r="J68" s="2">
        <f>RANK(C68,C$68:C$80,1)</f>
        <v>1</v>
      </c>
    </row>
    <row r="69" spans="2:10" x14ac:dyDescent="0.3">
      <c r="B69" s="31">
        <f t="shared" si="18"/>
        <v>2</v>
      </c>
      <c r="C69" s="31">
        <v>40</v>
      </c>
      <c r="D69" s="32" t="s">
        <v>104</v>
      </c>
      <c r="E69" s="33">
        <v>74.126999999999995</v>
      </c>
      <c r="F69" s="33">
        <v>78.147000000000006</v>
      </c>
      <c r="G69" s="34">
        <f t="shared" si="19"/>
        <v>5.4231251770610056E-2</v>
      </c>
      <c r="H69" s="35">
        <f t="shared" si="20"/>
        <v>5209.8000000000029</v>
      </c>
      <c r="J69" s="2">
        <f t="shared" ref="J69:J80" si="21">RANK(C69,C$68:C$80,1)</f>
        <v>2</v>
      </c>
    </row>
    <row r="70" spans="2:10" x14ac:dyDescent="0.3">
      <c r="B70" s="31">
        <f t="shared" si="18"/>
        <v>3</v>
      </c>
      <c r="C70" s="31">
        <v>46</v>
      </c>
      <c r="D70" s="32" t="s">
        <v>113</v>
      </c>
      <c r="E70" s="33">
        <v>75.36</v>
      </c>
      <c r="F70" s="33">
        <v>80.58</v>
      </c>
      <c r="G70" s="34">
        <f t="shared" si="19"/>
        <v>6.9267515923566947E-2</v>
      </c>
      <c r="H70" s="35">
        <f t="shared" si="20"/>
        <v>5372.0000000000027</v>
      </c>
      <c r="J70" s="2">
        <f t="shared" si="21"/>
        <v>3</v>
      </c>
    </row>
    <row r="71" spans="2:10" x14ac:dyDescent="0.3">
      <c r="B71" s="31">
        <f t="shared" si="18"/>
        <v>4</v>
      </c>
      <c r="C71" s="31">
        <v>50</v>
      </c>
      <c r="D71" s="32" t="s">
        <v>116</v>
      </c>
      <c r="E71" s="33">
        <v>81.641000000000005</v>
      </c>
      <c r="F71" s="33">
        <v>81.641000000000005</v>
      </c>
      <c r="G71" s="34">
        <f t="shared" si="19"/>
        <v>0</v>
      </c>
      <c r="H71" s="35">
        <f t="shared" si="20"/>
        <v>5442.7333333333363</v>
      </c>
      <c r="J71" s="2">
        <f t="shared" si="21"/>
        <v>4</v>
      </c>
    </row>
    <row r="72" spans="2:10" x14ac:dyDescent="0.3">
      <c r="B72" s="31">
        <f t="shared" si="18"/>
        <v>5</v>
      </c>
      <c r="C72" s="31">
        <v>63</v>
      </c>
      <c r="D72" s="32" t="s">
        <v>59</v>
      </c>
      <c r="E72" s="33">
        <v>67.757999999999996</v>
      </c>
      <c r="F72" s="33">
        <v>84.995000000000005</v>
      </c>
      <c r="G72" s="34">
        <f t="shared" si="19"/>
        <v>0.25439062546120028</v>
      </c>
      <c r="H72" s="35">
        <f t="shared" si="20"/>
        <v>5666.3333333333367</v>
      </c>
      <c r="J72" s="2">
        <f t="shared" si="21"/>
        <v>5</v>
      </c>
    </row>
    <row r="73" spans="2:10" x14ac:dyDescent="0.3">
      <c r="B73" s="31">
        <f t="shared" si="18"/>
        <v>6</v>
      </c>
      <c r="C73" s="31">
        <v>64</v>
      </c>
      <c r="D73" s="32" t="s">
        <v>129</v>
      </c>
      <c r="E73" s="33">
        <v>76.8</v>
      </c>
      <c r="F73" s="33">
        <v>85.15</v>
      </c>
      <c r="G73" s="34">
        <f t="shared" si="19"/>
        <v>0.10872395833333348</v>
      </c>
      <c r="H73" s="35">
        <f t="shared" si="20"/>
        <v>5676.6666666666697</v>
      </c>
      <c r="J73" s="2">
        <f t="shared" si="21"/>
        <v>6</v>
      </c>
    </row>
    <row r="74" spans="2:10" x14ac:dyDescent="0.3">
      <c r="B74" s="31">
        <f t="shared" si="18"/>
        <v>7</v>
      </c>
      <c r="C74" s="31">
        <v>66</v>
      </c>
      <c r="D74" s="32" t="s">
        <v>131</v>
      </c>
      <c r="E74" s="33">
        <v>78.688000000000002</v>
      </c>
      <c r="F74" s="33">
        <v>86.191999999999993</v>
      </c>
      <c r="G74" s="34">
        <f t="shared" si="19"/>
        <v>9.5363969093127166E-2</v>
      </c>
      <c r="H74" s="35">
        <f t="shared" si="20"/>
        <v>5746.1333333333359</v>
      </c>
      <c r="J74" s="2">
        <f t="shared" si="21"/>
        <v>7</v>
      </c>
    </row>
    <row r="75" spans="2:10" x14ac:dyDescent="0.3">
      <c r="B75" s="31">
        <f t="shared" si="18"/>
        <v>8</v>
      </c>
      <c r="C75" s="31">
        <v>76</v>
      </c>
      <c r="D75" s="32" t="s">
        <v>142</v>
      </c>
      <c r="E75" s="33">
        <v>77.589500000000001</v>
      </c>
      <c r="F75" s="33">
        <v>87.602100000000007</v>
      </c>
      <c r="G75" s="34">
        <f t="shared" si="19"/>
        <v>0.12904581161110729</v>
      </c>
      <c r="H75" s="35">
        <f t="shared" si="20"/>
        <v>5840.1400000000031</v>
      </c>
      <c r="J75" s="2">
        <f t="shared" si="21"/>
        <v>8</v>
      </c>
    </row>
    <row r="76" spans="2:10" x14ac:dyDescent="0.3">
      <c r="B76" s="31">
        <f t="shared" si="18"/>
        <v>9</v>
      </c>
      <c r="C76" s="31">
        <v>100</v>
      </c>
      <c r="D76" s="32" t="s">
        <v>162</v>
      </c>
      <c r="E76" s="33">
        <v>88.277000000000001</v>
      </c>
      <c r="F76" s="33">
        <v>92.775999999999996</v>
      </c>
      <c r="G76" s="34">
        <f t="shared" si="19"/>
        <v>5.0964577409744249E-2</v>
      </c>
      <c r="H76" s="35">
        <f t="shared" si="20"/>
        <v>6185.0666666666693</v>
      </c>
      <c r="J76" s="2">
        <f t="shared" si="21"/>
        <v>9</v>
      </c>
    </row>
    <row r="77" spans="2:10" x14ac:dyDescent="0.3">
      <c r="B77" s="31">
        <f t="shared" si="18"/>
        <v>10</v>
      </c>
      <c r="C77" s="31">
        <v>137</v>
      </c>
      <c r="D77" s="32" t="s">
        <v>198</v>
      </c>
      <c r="E77" s="33">
        <v>102.47</v>
      </c>
      <c r="F77" s="33">
        <v>105.717</v>
      </c>
      <c r="G77" s="34">
        <f t="shared" si="19"/>
        <v>3.1687323118961608E-2</v>
      </c>
      <c r="H77" s="35">
        <f t="shared" si="20"/>
        <v>7047.8000000000038</v>
      </c>
      <c r="J77" s="2">
        <f t="shared" si="21"/>
        <v>10</v>
      </c>
    </row>
    <row r="78" spans="2:10" x14ac:dyDescent="0.3">
      <c r="B78" s="31">
        <f t="shared" si="18"/>
        <v>11</v>
      </c>
      <c r="C78" s="31">
        <v>145</v>
      </c>
      <c r="D78" s="32" t="s">
        <v>206</v>
      </c>
      <c r="E78" s="33">
        <v>96.673000000000002</v>
      </c>
      <c r="F78" s="33">
        <v>106.78400000000001</v>
      </c>
      <c r="G78" s="34">
        <f t="shared" si="19"/>
        <v>0.1045896992955635</v>
      </c>
      <c r="H78" s="35">
        <f t="shared" si="20"/>
        <v>7118.933333333337</v>
      </c>
      <c r="J78" s="2">
        <f t="shared" si="21"/>
        <v>11</v>
      </c>
    </row>
    <row r="79" spans="2:10" x14ac:dyDescent="0.3">
      <c r="B79" s="31">
        <f t="shared" si="18"/>
        <v>12</v>
      </c>
      <c r="C79" s="31">
        <v>173</v>
      </c>
      <c r="D79" s="32" t="s">
        <v>232</v>
      </c>
      <c r="E79" s="33">
        <v>106.68555000000001</v>
      </c>
      <c r="F79" s="33">
        <v>113.07611999999999</v>
      </c>
      <c r="G79" s="34">
        <f t="shared" si="19"/>
        <v>5.9900989402969618E-2</v>
      </c>
      <c r="H79" s="35">
        <f t="shared" si="20"/>
        <v>7538.4080000000031</v>
      </c>
      <c r="J79" s="2">
        <f t="shared" si="21"/>
        <v>12</v>
      </c>
    </row>
    <row r="80" spans="2:10" x14ac:dyDescent="0.3">
      <c r="B80" s="36">
        <f t="shared" si="18"/>
        <v>13</v>
      </c>
      <c r="C80" s="36">
        <v>243</v>
      </c>
      <c r="D80" s="37" t="s">
        <v>293</v>
      </c>
      <c r="E80" s="38">
        <v>130.548</v>
      </c>
      <c r="F80" s="38">
        <v>134.755</v>
      </c>
      <c r="G80" s="39">
        <f t="shared" si="19"/>
        <v>3.2225694763611701E-2</v>
      </c>
      <c r="H80" s="40">
        <f t="shared" si="20"/>
        <v>8983.6666666666715</v>
      </c>
      <c r="J80" s="2">
        <f t="shared" si="21"/>
        <v>13</v>
      </c>
    </row>
    <row r="81" spans="2:10" x14ac:dyDescent="0.3">
      <c r="B81" s="53" t="s">
        <v>332</v>
      </c>
      <c r="C81" s="53"/>
      <c r="D81" s="54"/>
      <c r="E81" s="55">
        <f>AVERAGE(E68:E80)</f>
        <v>86.43523461538463</v>
      </c>
      <c r="F81" s="55">
        <f>AVERAGE(F68:F80)</f>
        <v>93.456709230769249</v>
      </c>
      <c r="G81" s="52">
        <f>+F81/E81-1</f>
        <v>8.1233939453377424E-2</v>
      </c>
      <c r="H81" s="55">
        <f>AVERAGE(H68:H80)</f>
        <v>6230.4472820512856</v>
      </c>
    </row>
    <row r="82" spans="2:10" x14ac:dyDescent="0.3">
      <c r="E82" s="41"/>
      <c r="F82" s="41"/>
      <c r="G82" s="42"/>
      <c r="H82" s="43"/>
    </row>
    <row r="83" spans="2:10" x14ac:dyDescent="0.3">
      <c r="B83" s="58" t="s">
        <v>135</v>
      </c>
      <c r="C83" s="59"/>
      <c r="D83" s="22" t="str">
        <f>+$D$2</f>
        <v>Nils Holgersson - VA 2024-2025 [kr/kvm inkl moms]</v>
      </c>
      <c r="E83" s="23"/>
      <c r="F83" s="22"/>
      <c r="G83" s="22"/>
      <c r="H83" s="60" t="s">
        <v>70</v>
      </c>
      <c r="J83" s="24"/>
    </row>
    <row r="84" spans="2:10" x14ac:dyDescent="0.3">
      <c r="B84" s="25" t="str">
        <f>+$B$3</f>
        <v>Rang i län 2025</v>
      </c>
      <c r="C84" s="25" t="str">
        <f>+$C$3</f>
        <v>Rang i riket 2025</v>
      </c>
      <c r="D84" s="23" t="s">
        <v>4</v>
      </c>
      <c r="E84" s="25">
        <f>+$E$3</f>
        <v>2024</v>
      </c>
      <c r="F84" s="25">
        <f>+$F$3</f>
        <v>2025</v>
      </c>
      <c r="G84" s="25" t="str">
        <f>+$G$3</f>
        <v>Förändr 25/24</v>
      </c>
      <c r="H84" s="61"/>
    </row>
    <row r="85" spans="2:10" x14ac:dyDescent="0.3">
      <c r="B85" s="26">
        <f t="shared" ref="B85:B97" si="22">RANK(C85,C$85:C$97,1)</f>
        <v>1</v>
      </c>
      <c r="C85" s="26">
        <v>69</v>
      </c>
      <c r="D85" s="27" t="s">
        <v>134</v>
      </c>
      <c r="E85" s="28">
        <v>76.569000000000003</v>
      </c>
      <c r="F85" s="28">
        <v>86.799000000000007</v>
      </c>
      <c r="G85" s="29">
        <f t="shared" ref="G85:G97" si="23">+F85/E85-1</f>
        <v>0.13360498374015606</v>
      </c>
      <c r="H85" s="30">
        <f t="shared" ref="H85:H96" si="24">+F85*66.6666666666667</f>
        <v>5786.6000000000031</v>
      </c>
      <c r="J85" s="2">
        <f>RANK(C85,C$85:C$97,1)</f>
        <v>1</v>
      </c>
    </row>
    <row r="86" spans="2:10" x14ac:dyDescent="0.3">
      <c r="B86" s="31">
        <f t="shared" si="22"/>
        <v>2</v>
      </c>
      <c r="C86" s="31">
        <v>135</v>
      </c>
      <c r="D86" s="32" t="s">
        <v>196</v>
      </c>
      <c r="E86" s="33">
        <v>107.55</v>
      </c>
      <c r="F86" s="33">
        <v>105.45</v>
      </c>
      <c r="G86" s="34">
        <f t="shared" si="23"/>
        <v>-1.9525801952580135E-2</v>
      </c>
      <c r="H86" s="35">
        <f t="shared" si="24"/>
        <v>7030.0000000000036</v>
      </c>
      <c r="J86" s="2">
        <f t="shared" ref="J86:J97" si="25">RANK(C86,C$85:C$97,1)</f>
        <v>2</v>
      </c>
    </row>
    <row r="87" spans="2:10" x14ac:dyDescent="0.3">
      <c r="B87" s="31">
        <f t="shared" si="22"/>
        <v>3</v>
      </c>
      <c r="C87" s="31">
        <v>144</v>
      </c>
      <c r="D87" s="32" t="s">
        <v>205</v>
      </c>
      <c r="E87" s="33">
        <v>93.75</v>
      </c>
      <c r="F87" s="33">
        <v>106.625</v>
      </c>
      <c r="G87" s="34">
        <f t="shared" si="23"/>
        <v>0.13733333333333331</v>
      </c>
      <c r="H87" s="35">
        <f t="shared" si="24"/>
        <v>7108.3333333333367</v>
      </c>
      <c r="J87" s="2">
        <f t="shared" si="25"/>
        <v>3</v>
      </c>
    </row>
    <row r="88" spans="2:10" x14ac:dyDescent="0.3">
      <c r="B88" s="31">
        <f t="shared" si="22"/>
        <v>4</v>
      </c>
      <c r="C88" s="31">
        <v>170</v>
      </c>
      <c r="D88" s="32" t="s">
        <v>229</v>
      </c>
      <c r="E88" s="33">
        <v>97.349000000000004</v>
      </c>
      <c r="F88" s="33">
        <v>112.919</v>
      </c>
      <c r="G88" s="34">
        <f t="shared" si="23"/>
        <v>0.15994000965597999</v>
      </c>
      <c r="H88" s="35">
        <f t="shared" si="24"/>
        <v>7527.933333333337</v>
      </c>
      <c r="J88" s="2">
        <f t="shared" si="25"/>
        <v>4</v>
      </c>
    </row>
    <row r="89" spans="2:10" x14ac:dyDescent="0.3">
      <c r="B89" s="31">
        <f t="shared" si="22"/>
        <v>5</v>
      </c>
      <c r="C89" s="31">
        <v>171</v>
      </c>
      <c r="D89" s="32" t="s">
        <v>230</v>
      </c>
      <c r="E89" s="33">
        <v>103.18</v>
      </c>
      <c r="F89" s="33">
        <v>112.98766000000001</v>
      </c>
      <c r="G89" s="34">
        <f t="shared" si="23"/>
        <v>9.5053886412095334E-2</v>
      </c>
      <c r="H89" s="35">
        <f t="shared" si="24"/>
        <v>7532.5106666666707</v>
      </c>
      <c r="J89" s="2">
        <f t="shared" si="25"/>
        <v>5</v>
      </c>
    </row>
    <row r="90" spans="2:10" x14ac:dyDescent="0.3">
      <c r="B90" s="31">
        <f t="shared" si="22"/>
        <v>6</v>
      </c>
      <c r="C90" s="31">
        <v>192</v>
      </c>
      <c r="D90" s="32" t="s">
        <v>250</v>
      </c>
      <c r="E90" s="33">
        <v>115.946</v>
      </c>
      <c r="F90" s="33">
        <v>117.117</v>
      </c>
      <c r="G90" s="34">
        <f t="shared" si="23"/>
        <v>1.0099529091128767E-2</v>
      </c>
      <c r="H90" s="35">
        <f t="shared" si="24"/>
        <v>7807.8000000000038</v>
      </c>
      <c r="J90" s="2">
        <f t="shared" si="25"/>
        <v>6</v>
      </c>
    </row>
    <row r="91" spans="2:10" x14ac:dyDescent="0.3">
      <c r="B91" s="31">
        <f t="shared" si="22"/>
        <v>7</v>
      </c>
      <c r="C91" s="31">
        <v>196</v>
      </c>
      <c r="D91" s="32" t="s">
        <v>30</v>
      </c>
      <c r="E91" s="33">
        <v>87.06</v>
      </c>
      <c r="F91" s="33">
        <v>117.51600000000001</v>
      </c>
      <c r="G91" s="34">
        <f t="shared" si="23"/>
        <v>0.34982770503101301</v>
      </c>
      <c r="H91" s="35">
        <f t="shared" si="24"/>
        <v>7834.4000000000042</v>
      </c>
      <c r="J91" s="2">
        <f t="shared" si="25"/>
        <v>7</v>
      </c>
    </row>
    <row r="92" spans="2:10" x14ac:dyDescent="0.3">
      <c r="B92" s="31">
        <f t="shared" si="22"/>
        <v>8</v>
      </c>
      <c r="C92" s="31">
        <v>217</v>
      </c>
      <c r="D92" s="32" t="s">
        <v>271</v>
      </c>
      <c r="E92" s="33">
        <v>106.27249999999999</v>
      </c>
      <c r="F92" s="33">
        <v>123.40125</v>
      </c>
      <c r="G92" s="34">
        <f t="shared" si="23"/>
        <v>0.16117763297184129</v>
      </c>
      <c r="H92" s="35">
        <f t="shared" si="24"/>
        <v>8226.7500000000036</v>
      </c>
      <c r="J92" s="2">
        <f t="shared" si="25"/>
        <v>8</v>
      </c>
    </row>
    <row r="93" spans="2:10" x14ac:dyDescent="0.3">
      <c r="B93" s="31">
        <f t="shared" si="22"/>
        <v>9</v>
      </c>
      <c r="C93" s="31">
        <v>219</v>
      </c>
      <c r="D93" s="32" t="s">
        <v>273</v>
      </c>
      <c r="E93" s="33">
        <v>105.01264999999999</v>
      </c>
      <c r="F93" s="33">
        <v>123.91947999999999</v>
      </c>
      <c r="G93" s="34">
        <f t="shared" si="23"/>
        <v>0.18004335668131421</v>
      </c>
      <c r="H93" s="35">
        <f t="shared" si="24"/>
        <v>8261.2986666666711</v>
      </c>
      <c r="J93" s="2">
        <f t="shared" si="25"/>
        <v>9</v>
      </c>
    </row>
    <row r="94" spans="2:10" x14ac:dyDescent="0.3">
      <c r="B94" s="31">
        <f t="shared" si="22"/>
        <v>10</v>
      </c>
      <c r="C94" s="31">
        <v>236</v>
      </c>
      <c r="D94" s="32" t="s">
        <v>288</v>
      </c>
      <c r="E94" s="33">
        <v>132.62799999999999</v>
      </c>
      <c r="F94" s="33">
        <v>132.62799999999999</v>
      </c>
      <c r="G94" s="34">
        <f t="shared" si="23"/>
        <v>0</v>
      </c>
      <c r="H94" s="35">
        <f t="shared" si="24"/>
        <v>8841.8666666666704</v>
      </c>
      <c r="J94" s="2">
        <f t="shared" si="25"/>
        <v>10</v>
      </c>
    </row>
    <row r="95" spans="2:10" x14ac:dyDescent="0.3">
      <c r="B95" s="31">
        <f t="shared" si="22"/>
        <v>11</v>
      </c>
      <c r="C95" s="31">
        <v>265</v>
      </c>
      <c r="D95" s="32" t="s">
        <v>309</v>
      </c>
      <c r="E95" s="33">
        <v>142.08000000000001</v>
      </c>
      <c r="F95" s="33">
        <v>149.20099999999999</v>
      </c>
      <c r="G95" s="34">
        <f t="shared" si="23"/>
        <v>5.0119650900900758E-2</v>
      </c>
      <c r="H95" s="35">
        <f t="shared" si="24"/>
        <v>9946.7333333333372</v>
      </c>
      <c r="J95" s="2">
        <f t="shared" si="25"/>
        <v>11</v>
      </c>
    </row>
    <row r="96" spans="2:10" x14ac:dyDescent="0.3">
      <c r="B96" s="31">
        <f t="shared" si="22"/>
        <v>12</v>
      </c>
      <c r="C96" s="31">
        <v>269</v>
      </c>
      <c r="D96" s="32" t="s">
        <v>311</v>
      </c>
      <c r="E96" s="33">
        <v>146.76</v>
      </c>
      <c r="F96" s="33">
        <v>156.245</v>
      </c>
      <c r="G96" s="34">
        <f t="shared" si="23"/>
        <v>6.4629326792041475E-2</v>
      </c>
      <c r="H96" s="35">
        <f t="shared" si="24"/>
        <v>10416.333333333339</v>
      </c>
      <c r="J96" s="2">
        <f t="shared" si="25"/>
        <v>12</v>
      </c>
    </row>
    <row r="97" spans="2:10" x14ac:dyDescent="0.3">
      <c r="B97" s="36">
        <f t="shared" si="22"/>
        <v>13</v>
      </c>
      <c r="C97" s="36">
        <v>270</v>
      </c>
      <c r="D97" s="37" t="s">
        <v>312</v>
      </c>
      <c r="E97" s="38">
        <v>135.90432999999999</v>
      </c>
      <c r="F97" s="38">
        <v>156.285</v>
      </c>
      <c r="G97" s="39">
        <f t="shared" si="23"/>
        <v>0.1499633602549677</v>
      </c>
      <c r="H97" s="40">
        <f>+F97*66.6666666666667</f>
        <v>10419.000000000005</v>
      </c>
      <c r="I97" s="41"/>
      <c r="J97" s="2">
        <f t="shared" si="25"/>
        <v>13</v>
      </c>
    </row>
    <row r="98" spans="2:10" x14ac:dyDescent="0.3">
      <c r="B98" s="53" t="s">
        <v>333</v>
      </c>
      <c r="C98" s="53"/>
      <c r="D98" s="54"/>
      <c r="E98" s="55">
        <f>AVERAGE(E85:E96)</f>
        <v>109.51309583333334</v>
      </c>
      <c r="F98" s="55">
        <f>AVERAGE(F85:F96)</f>
        <v>120.40069916666668</v>
      </c>
      <c r="G98" s="52">
        <f>+F98/E98-1</f>
        <v>9.9418277334639926E-2</v>
      </c>
      <c r="H98" s="55">
        <f>AVERAGE(H85:H96)</f>
        <v>8026.7132777777815</v>
      </c>
    </row>
    <row r="99" spans="2:10" x14ac:dyDescent="0.3">
      <c r="E99" s="41"/>
      <c r="F99" s="41"/>
      <c r="G99" s="42"/>
      <c r="H99" s="43"/>
    </row>
    <row r="100" spans="2:10" x14ac:dyDescent="0.3">
      <c r="B100" s="58" t="s">
        <v>51</v>
      </c>
      <c r="C100" s="59"/>
      <c r="D100" s="22" t="str">
        <f>+$D$2</f>
        <v>Nils Holgersson - VA 2024-2025 [kr/kvm inkl moms]</v>
      </c>
      <c r="E100" s="23"/>
      <c r="F100" s="22"/>
      <c r="G100" s="22"/>
      <c r="H100" s="60" t="s">
        <v>70</v>
      </c>
      <c r="J100" s="24"/>
    </row>
    <row r="101" spans="2:10" x14ac:dyDescent="0.3">
      <c r="B101" s="25" t="str">
        <f>+$B$3</f>
        <v>Rang i län 2025</v>
      </c>
      <c r="C101" s="25" t="str">
        <f>+$C$3</f>
        <v>Rang i riket 2025</v>
      </c>
      <c r="D101" s="23" t="s">
        <v>4</v>
      </c>
      <c r="E101" s="25">
        <f>+$E$3</f>
        <v>2024</v>
      </c>
      <c r="F101" s="25">
        <f>+$F$3</f>
        <v>2025</v>
      </c>
      <c r="G101" s="25" t="str">
        <f>+$G$3</f>
        <v>Förändr 25/24</v>
      </c>
      <c r="H101" s="61"/>
    </row>
    <row r="102" spans="2:10" x14ac:dyDescent="0.3">
      <c r="B102" s="26">
        <f t="shared" ref="B102:B109" si="26">RANK(C102,C$102:C$109,1)</f>
        <v>1</v>
      </c>
      <c r="C102" s="26">
        <v>16</v>
      </c>
      <c r="D102" s="27" t="s">
        <v>50</v>
      </c>
      <c r="E102" s="28">
        <v>67.033000000000001</v>
      </c>
      <c r="F102" s="28">
        <v>67.021000000000001</v>
      </c>
      <c r="G102" s="29">
        <f t="shared" ref="G102:G109" si="27">+F102/E102-1</f>
        <v>-1.7901630540184676E-4</v>
      </c>
      <c r="H102" s="30">
        <f t="shared" ref="H102:H109" si="28">+F102*66.6666666666667</f>
        <v>4468.0666666666693</v>
      </c>
      <c r="J102" s="2">
        <f>RANK(C102,C$102:C$109,1)</f>
        <v>1</v>
      </c>
    </row>
    <row r="103" spans="2:10" x14ac:dyDescent="0.3">
      <c r="B103" s="31">
        <f t="shared" si="26"/>
        <v>2</v>
      </c>
      <c r="C103" s="31">
        <v>32</v>
      </c>
      <c r="D103" s="32" t="s">
        <v>88</v>
      </c>
      <c r="E103" s="33">
        <v>60.85</v>
      </c>
      <c r="F103" s="33">
        <v>73.984999999999999</v>
      </c>
      <c r="G103" s="34">
        <f t="shared" si="27"/>
        <v>0.21585866885784721</v>
      </c>
      <c r="H103" s="35">
        <f t="shared" si="28"/>
        <v>4932.3333333333358</v>
      </c>
      <c r="J103" s="2">
        <f t="shared" ref="J103:J109" si="29">RANK(C103,C$102:C$109,1)</f>
        <v>2</v>
      </c>
    </row>
    <row r="104" spans="2:10" x14ac:dyDescent="0.3">
      <c r="B104" s="31">
        <f t="shared" si="26"/>
        <v>3</v>
      </c>
      <c r="C104" s="31">
        <v>86</v>
      </c>
      <c r="D104" s="32" t="s">
        <v>150</v>
      </c>
      <c r="E104" s="33">
        <v>84.064999999999998</v>
      </c>
      <c r="F104" s="33">
        <v>90.808999999999997</v>
      </c>
      <c r="G104" s="34">
        <f t="shared" si="27"/>
        <v>8.0223636471777882E-2</v>
      </c>
      <c r="H104" s="35">
        <f t="shared" si="28"/>
        <v>6053.9333333333361</v>
      </c>
      <c r="J104" s="2">
        <f t="shared" si="29"/>
        <v>3</v>
      </c>
    </row>
    <row r="105" spans="2:10" x14ac:dyDescent="0.3">
      <c r="B105" s="31">
        <f t="shared" si="26"/>
        <v>4</v>
      </c>
      <c r="C105" s="31">
        <v>131</v>
      </c>
      <c r="D105" s="32" t="s">
        <v>192</v>
      </c>
      <c r="E105" s="33">
        <v>90.03</v>
      </c>
      <c r="F105" s="33">
        <v>103.604</v>
      </c>
      <c r="G105" s="34">
        <f t="shared" si="27"/>
        <v>0.15077196490058875</v>
      </c>
      <c r="H105" s="35">
        <f t="shared" si="28"/>
        <v>6906.933333333337</v>
      </c>
      <c r="J105" s="2">
        <f t="shared" si="29"/>
        <v>4</v>
      </c>
    </row>
    <row r="106" spans="2:10" x14ac:dyDescent="0.3">
      <c r="B106" s="31">
        <f t="shared" si="26"/>
        <v>5</v>
      </c>
      <c r="C106" s="31">
        <v>180</v>
      </c>
      <c r="D106" s="32" t="s">
        <v>238</v>
      </c>
      <c r="E106" s="33">
        <v>108.04300000000001</v>
      </c>
      <c r="F106" s="33">
        <v>115.077</v>
      </c>
      <c r="G106" s="34">
        <f t="shared" si="27"/>
        <v>6.5103708708569741E-2</v>
      </c>
      <c r="H106" s="35">
        <f t="shared" si="28"/>
        <v>7671.8000000000038</v>
      </c>
      <c r="J106" s="2">
        <f t="shared" si="29"/>
        <v>5</v>
      </c>
    </row>
    <row r="107" spans="2:10" x14ac:dyDescent="0.3">
      <c r="B107" s="31">
        <f t="shared" si="26"/>
        <v>6</v>
      </c>
      <c r="C107" s="31">
        <v>194</v>
      </c>
      <c r="D107" s="32" t="s">
        <v>252</v>
      </c>
      <c r="E107" s="33">
        <v>102.86750000000001</v>
      </c>
      <c r="F107" s="33">
        <v>117.3579</v>
      </c>
      <c r="G107" s="34">
        <f t="shared" si="27"/>
        <v>0.14086470459571765</v>
      </c>
      <c r="H107" s="35">
        <f t="shared" si="28"/>
        <v>7823.8600000000042</v>
      </c>
      <c r="J107" s="2">
        <f t="shared" si="29"/>
        <v>6</v>
      </c>
    </row>
    <row r="108" spans="2:10" x14ac:dyDescent="0.3">
      <c r="B108" s="31">
        <f t="shared" si="26"/>
        <v>7</v>
      </c>
      <c r="C108" s="31">
        <v>201</v>
      </c>
      <c r="D108" s="32" t="s">
        <v>257</v>
      </c>
      <c r="E108" s="33">
        <v>109.40600000000001</v>
      </c>
      <c r="F108" s="33">
        <v>119.25700000000001</v>
      </c>
      <c r="G108" s="34">
        <f t="shared" si="27"/>
        <v>9.0040765588724536E-2</v>
      </c>
      <c r="H108" s="35">
        <f t="shared" si="28"/>
        <v>7950.4666666666708</v>
      </c>
      <c r="J108" s="2">
        <f t="shared" si="29"/>
        <v>7</v>
      </c>
    </row>
    <row r="109" spans="2:10" x14ac:dyDescent="0.3">
      <c r="B109" s="36">
        <f t="shared" si="26"/>
        <v>8</v>
      </c>
      <c r="C109" s="36">
        <v>203</v>
      </c>
      <c r="D109" s="37" t="s">
        <v>258</v>
      </c>
      <c r="E109" s="38">
        <v>110.15300000000001</v>
      </c>
      <c r="F109" s="38">
        <v>119.515</v>
      </c>
      <c r="G109" s="39">
        <f t="shared" si="27"/>
        <v>8.499087632656388E-2</v>
      </c>
      <c r="H109" s="40">
        <f t="shared" si="28"/>
        <v>7967.6666666666706</v>
      </c>
      <c r="J109" s="2">
        <f t="shared" si="29"/>
        <v>8</v>
      </c>
    </row>
    <row r="110" spans="2:10" x14ac:dyDescent="0.3">
      <c r="B110" s="53" t="s">
        <v>332</v>
      </c>
      <c r="C110" s="53"/>
      <c r="D110" s="54"/>
      <c r="E110" s="55">
        <f>AVERAGE(E102:E109)</f>
        <v>91.555937499999999</v>
      </c>
      <c r="F110" s="55">
        <f>AVERAGE(F102:F109)</f>
        <v>100.82823749999999</v>
      </c>
      <c r="G110" s="52">
        <f>+F110/E110-1</f>
        <v>0.10127469886920215</v>
      </c>
      <c r="H110" s="55">
        <f>AVERAGE(H102:H109)</f>
        <v>6721.8825000000033</v>
      </c>
    </row>
    <row r="111" spans="2:10" x14ac:dyDescent="0.3">
      <c r="E111" s="41"/>
      <c r="F111" s="41"/>
      <c r="G111" s="42"/>
      <c r="H111" s="43"/>
    </row>
    <row r="112" spans="2:10" x14ac:dyDescent="0.3">
      <c r="B112" s="58" t="s">
        <v>93</v>
      </c>
      <c r="C112" s="59"/>
      <c r="D112" s="22" t="str">
        <f>+$D$2</f>
        <v>Nils Holgersson - VA 2024-2025 [kr/kvm inkl moms]</v>
      </c>
      <c r="E112" s="23"/>
      <c r="F112" s="22"/>
      <c r="G112" s="22"/>
      <c r="H112" s="60" t="s">
        <v>70</v>
      </c>
      <c r="J112" s="24"/>
    </row>
    <row r="113" spans="2:10" x14ac:dyDescent="0.3">
      <c r="B113" s="25" t="str">
        <f>+$B$3</f>
        <v>Rang i län 2025</v>
      </c>
      <c r="C113" s="25" t="str">
        <f>+$C$3</f>
        <v>Rang i riket 2025</v>
      </c>
      <c r="D113" s="23" t="s">
        <v>4</v>
      </c>
      <c r="E113" s="25">
        <f>+$E$3</f>
        <v>2024</v>
      </c>
      <c r="F113" s="25">
        <f>+$F$3</f>
        <v>2025</v>
      </c>
      <c r="G113" s="25" t="str">
        <f>+$G$3</f>
        <v>Förändr 25/24</v>
      </c>
      <c r="H113" s="61"/>
    </row>
    <row r="114" spans="2:10" x14ac:dyDescent="0.3">
      <c r="B114" s="26">
        <f t="shared" ref="B114:B127" si="30">RANK(C114,C$114:C$127,1)</f>
        <v>1</v>
      </c>
      <c r="C114" s="26">
        <v>34</v>
      </c>
      <c r="D114" s="27" t="s">
        <v>92</v>
      </c>
      <c r="E114" s="28">
        <v>72.867000000000004</v>
      </c>
      <c r="F114" s="28">
        <v>75.781999999999996</v>
      </c>
      <c r="G114" s="29">
        <f t="shared" ref="G114:G127" si="31">+F114/E114-1</f>
        <v>4.0004391562709962E-2</v>
      </c>
      <c r="H114" s="30">
        <f t="shared" ref="H114:H127" si="32">+F114*66.6666666666667</f>
        <v>5052.1333333333359</v>
      </c>
      <c r="J114" s="2">
        <f>RANK(C114,C$114:C$127,1)</f>
        <v>1</v>
      </c>
    </row>
    <row r="115" spans="2:10" x14ac:dyDescent="0.3">
      <c r="B115" s="31">
        <f t="shared" si="30"/>
        <v>2</v>
      </c>
      <c r="C115" s="31">
        <v>57</v>
      </c>
      <c r="D115" s="32" t="s">
        <v>122</v>
      </c>
      <c r="E115" s="33">
        <v>82.105999999999995</v>
      </c>
      <c r="F115" s="33">
        <v>84.203000000000003</v>
      </c>
      <c r="G115" s="34">
        <f t="shared" si="31"/>
        <v>2.5540155408861898E-2</v>
      </c>
      <c r="H115" s="35">
        <f t="shared" si="32"/>
        <v>5613.5333333333365</v>
      </c>
      <c r="J115" s="2">
        <f t="shared" ref="J115:J127" si="33">RANK(C115,C$114:C$127,1)</f>
        <v>2</v>
      </c>
    </row>
    <row r="116" spans="2:10" x14ac:dyDescent="0.3">
      <c r="B116" s="31">
        <f t="shared" si="30"/>
        <v>3</v>
      </c>
      <c r="C116" s="31">
        <v>60</v>
      </c>
      <c r="D116" s="32" t="s">
        <v>126</v>
      </c>
      <c r="E116" s="33">
        <v>79.66</v>
      </c>
      <c r="F116" s="33">
        <v>84.861000000000004</v>
      </c>
      <c r="G116" s="34">
        <f t="shared" si="31"/>
        <v>6.5289982425307702E-2</v>
      </c>
      <c r="H116" s="35">
        <f t="shared" si="32"/>
        <v>5657.4000000000033</v>
      </c>
      <c r="J116" s="2">
        <f t="shared" si="33"/>
        <v>3</v>
      </c>
    </row>
    <row r="117" spans="2:10" x14ac:dyDescent="0.3">
      <c r="B117" s="31">
        <f t="shared" si="30"/>
        <v>4</v>
      </c>
      <c r="C117" s="31">
        <v>70</v>
      </c>
      <c r="D117" s="32" t="s">
        <v>136</v>
      </c>
      <c r="E117" s="33">
        <v>81.944999999999993</v>
      </c>
      <c r="F117" s="33">
        <v>86.861000000000004</v>
      </c>
      <c r="G117" s="34">
        <f t="shared" si="31"/>
        <v>5.999145768503289E-2</v>
      </c>
      <c r="H117" s="35">
        <f t="shared" si="32"/>
        <v>5790.7333333333363</v>
      </c>
      <c r="J117" s="2">
        <f t="shared" si="33"/>
        <v>4</v>
      </c>
    </row>
    <row r="118" spans="2:10" x14ac:dyDescent="0.3">
      <c r="B118" s="31">
        <f t="shared" si="30"/>
        <v>5</v>
      </c>
      <c r="C118" s="31">
        <v>78</v>
      </c>
      <c r="D118" s="32" t="s">
        <v>144</v>
      </c>
      <c r="E118" s="33">
        <v>89.637500000000003</v>
      </c>
      <c r="F118" s="33">
        <v>88.369</v>
      </c>
      <c r="G118" s="34">
        <f t="shared" si="31"/>
        <v>-1.4151443313345502E-2</v>
      </c>
      <c r="H118" s="35">
        <f t="shared" si="32"/>
        <v>5891.2666666666692</v>
      </c>
      <c r="J118" s="2">
        <f t="shared" si="33"/>
        <v>5</v>
      </c>
    </row>
    <row r="119" spans="2:10" x14ac:dyDescent="0.3">
      <c r="B119" s="31">
        <f t="shared" si="30"/>
        <v>6</v>
      </c>
      <c r="C119" s="31">
        <v>81</v>
      </c>
      <c r="D119" s="32" t="s">
        <v>147</v>
      </c>
      <c r="E119" s="33">
        <v>85.162000000000006</v>
      </c>
      <c r="F119" s="33">
        <v>89.155000000000001</v>
      </c>
      <c r="G119" s="34">
        <f t="shared" si="31"/>
        <v>4.6887109274089234E-2</v>
      </c>
      <c r="H119" s="35">
        <f t="shared" si="32"/>
        <v>5943.6666666666697</v>
      </c>
      <c r="J119" s="2">
        <f t="shared" si="33"/>
        <v>6</v>
      </c>
    </row>
    <row r="120" spans="2:10" x14ac:dyDescent="0.3">
      <c r="B120" s="31">
        <f t="shared" si="30"/>
        <v>7</v>
      </c>
      <c r="C120" s="31">
        <v>88</v>
      </c>
      <c r="D120" s="32" t="s">
        <v>152</v>
      </c>
      <c r="E120" s="33">
        <v>81.981999999999999</v>
      </c>
      <c r="F120" s="33">
        <v>91</v>
      </c>
      <c r="G120" s="34">
        <f t="shared" si="31"/>
        <v>0.10999975604400958</v>
      </c>
      <c r="H120" s="35">
        <f t="shared" si="32"/>
        <v>6066.6666666666697</v>
      </c>
      <c r="J120" s="2">
        <f t="shared" si="33"/>
        <v>7</v>
      </c>
    </row>
    <row r="121" spans="2:10" x14ac:dyDescent="0.3">
      <c r="B121" s="31">
        <f t="shared" si="30"/>
        <v>8</v>
      </c>
      <c r="C121" s="31">
        <v>115</v>
      </c>
      <c r="D121" s="32" t="s">
        <v>178</v>
      </c>
      <c r="E121" s="33">
        <v>93.15</v>
      </c>
      <c r="F121" s="33">
        <v>99.670500000000004</v>
      </c>
      <c r="G121" s="34">
        <f t="shared" si="31"/>
        <v>7.0000000000000062E-2</v>
      </c>
      <c r="H121" s="35">
        <f t="shared" si="32"/>
        <v>6644.7000000000035</v>
      </c>
      <c r="J121" s="2">
        <f t="shared" si="33"/>
        <v>8</v>
      </c>
    </row>
    <row r="122" spans="2:10" x14ac:dyDescent="0.3">
      <c r="B122" s="31">
        <f t="shared" si="30"/>
        <v>9</v>
      </c>
      <c r="C122" s="31">
        <v>150</v>
      </c>
      <c r="D122" s="32" t="s">
        <v>210</v>
      </c>
      <c r="E122" s="33">
        <v>106.5365</v>
      </c>
      <c r="F122" s="33">
        <v>108.3853</v>
      </c>
      <c r="G122" s="34">
        <f t="shared" si="31"/>
        <v>1.73536769088527E-2</v>
      </c>
      <c r="H122" s="35">
        <f t="shared" si="32"/>
        <v>7225.6866666666701</v>
      </c>
      <c r="J122" s="2">
        <f t="shared" si="33"/>
        <v>9</v>
      </c>
    </row>
    <row r="123" spans="2:10" x14ac:dyDescent="0.3">
      <c r="B123" s="31">
        <f t="shared" si="30"/>
        <v>10</v>
      </c>
      <c r="C123" s="31">
        <v>151</v>
      </c>
      <c r="D123" s="32" t="s">
        <v>211</v>
      </c>
      <c r="E123" s="33">
        <v>90.78</v>
      </c>
      <c r="F123" s="33">
        <v>108.53100000000001</v>
      </c>
      <c r="G123" s="34">
        <f t="shared" si="31"/>
        <v>0.19553866490416394</v>
      </c>
      <c r="H123" s="35">
        <f t="shared" si="32"/>
        <v>7235.4000000000042</v>
      </c>
      <c r="J123" s="2">
        <f t="shared" si="33"/>
        <v>10</v>
      </c>
    </row>
    <row r="124" spans="2:10" x14ac:dyDescent="0.3">
      <c r="B124" s="31">
        <f t="shared" si="30"/>
        <v>11</v>
      </c>
      <c r="C124" s="31">
        <v>163</v>
      </c>
      <c r="D124" s="32" t="s">
        <v>222</v>
      </c>
      <c r="E124" s="33">
        <v>101.09099999999999</v>
      </c>
      <c r="F124" s="33">
        <v>112.21899999999999</v>
      </c>
      <c r="G124" s="34">
        <f t="shared" si="31"/>
        <v>0.11007903769870708</v>
      </c>
      <c r="H124" s="35">
        <f t="shared" si="32"/>
        <v>7481.2666666666701</v>
      </c>
      <c r="J124" s="2">
        <f t="shared" si="33"/>
        <v>11</v>
      </c>
    </row>
    <row r="125" spans="2:10" x14ac:dyDescent="0.3">
      <c r="B125" s="31">
        <f t="shared" si="30"/>
        <v>12</v>
      </c>
      <c r="C125" s="31">
        <v>176</v>
      </c>
      <c r="D125" s="32" t="s">
        <v>57</v>
      </c>
      <c r="E125" s="33">
        <v>89.633600000000001</v>
      </c>
      <c r="F125" s="33">
        <v>113.372</v>
      </c>
      <c r="G125" s="34">
        <f t="shared" si="31"/>
        <v>0.26483818568036988</v>
      </c>
      <c r="H125" s="35">
        <f t="shared" si="32"/>
        <v>7558.1333333333369</v>
      </c>
      <c r="J125" s="2">
        <f t="shared" si="33"/>
        <v>12</v>
      </c>
    </row>
    <row r="126" spans="2:10" x14ac:dyDescent="0.3">
      <c r="B126" s="31">
        <f t="shared" si="30"/>
        <v>13</v>
      </c>
      <c r="C126" s="31">
        <v>184</v>
      </c>
      <c r="D126" s="32" t="s">
        <v>242</v>
      </c>
      <c r="E126" s="33">
        <v>105.184</v>
      </c>
      <c r="F126" s="33">
        <v>115.69199999999999</v>
      </c>
      <c r="G126" s="34">
        <f t="shared" si="31"/>
        <v>9.9901125646486122E-2</v>
      </c>
      <c r="H126" s="35">
        <f t="shared" si="32"/>
        <v>7712.8000000000038</v>
      </c>
      <c r="J126" s="2">
        <f t="shared" si="33"/>
        <v>13</v>
      </c>
    </row>
    <row r="127" spans="2:10" x14ac:dyDescent="0.3">
      <c r="B127" s="36">
        <f t="shared" si="30"/>
        <v>14</v>
      </c>
      <c r="C127" s="36">
        <v>206</v>
      </c>
      <c r="D127" s="37" t="s">
        <v>261</v>
      </c>
      <c r="E127" s="38">
        <v>115.05500000000001</v>
      </c>
      <c r="F127" s="38">
        <v>121.321</v>
      </c>
      <c r="G127" s="39">
        <f t="shared" si="31"/>
        <v>5.4460909999565432E-2</v>
      </c>
      <c r="H127" s="40">
        <f t="shared" si="32"/>
        <v>8088.0666666666702</v>
      </c>
      <c r="J127" s="2">
        <f t="shared" si="33"/>
        <v>14</v>
      </c>
    </row>
    <row r="128" spans="2:10" x14ac:dyDescent="0.3">
      <c r="B128" s="53" t="s">
        <v>332</v>
      </c>
      <c r="C128" s="53"/>
      <c r="D128" s="54"/>
      <c r="E128" s="55">
        <f>AVERAGE(E114:E127)</f>
        <v>91.056400000000011</v>
      </c>
      <c r="F128" s="55">
        <f>AVERAGE(F114:F127)</f>
        <v>98.530128571428577</v>
      </c>
      <c r="G128" s="52">
        <f>+F128/E128-1</f>
        <v>8.2078015070094601E-2</v>
      </c>
      <c r="H128" s="55">
        <f>AVERAGE(H114:H127)</f>
        <v>6568.6752380952403</v>
      </c>
    </row>
    <row r="129" spans="2:10" x14ac:dyDescent="0.3">
      <c r="E129" s="41"/>
      <c r="F129" s="41"/>
      <c r="G129" s="42"/>
      <c r="H129" s="43"/>
    </row>
    <row r="130" spans="2:10" x14ac:dyDescent="0.3">
      <c r="B130" s="58" t="s">
        <v>16</v>
      </c>
      <c r="C130" s="59"/>
      <c r="D130" s="22" t="str">
        <f>+$D$2</f>
        <v>Nils Holgersson - VA 2024-2025 [kr/kvm inkl moms]</v>
      </c>
      <c r="E130" s="23"/>
      <c r="F130" s="22"/>
      <c r="G130" s="22"/>
      <c r="H130" s="60" t="s">
        <v>70</v>
      </c>
      <c r="J130" s="24"/>
    </row>
    <row r="131" spans="2:10" x14ac:dyDescent="0.3">
      <c r="B131" s="25" t="str">
        <f>+$B$3</f>
        <v>Rang i län 2025</v>
      </c>
      <c r="C131" s="25" t="str">
        <f>+$C$3</f>
        <v>Rang i riket 2025</v>
      </c>
      <c r="D131" s="23" t="s">
        <v>4</v>
      </c>
      <c r="E131" s="25">
        <f>+$E$3</f>
        <v>2024</v>
      </c>
      <c r="F131" s="25">
        <f>+$F$3</f>
        <v>2025</v>
      </c>
      <c r="G131" s="25" t="str">
        <f>+$G$3</f>
        <v>Förändr 25/24</v>
      </c>
      <c r="H131" s="61"/>
    </row>
    <row r="132" spans="2:10" x14ac:dyDescent="0.3">
      <c r="B132" s="26">
        <f t="shared" ref="B132:B164" si="34">RANK(C132,C$132:C$164,1)</f>
        <v>1</v>
      </c>
      <c r="C132" s="26">
        <v>2</v>
      </c>
      <c r="D132" s="27" t="s">
        <v>15</v>
      </c>
      <c r="E132" s="28">
        <v>53.485999999999997</v>
      </c>
      <c r="F132" s="28">
        <v>53.485999999999997</v>
      </c>
      <c r="G132" s="29">
        <f t="shared" ref="G132:G164" si="35">+F132/E132-1</f>
        <v>0</v>
      </c>
      <c r="H132" s="30">
        <f t="shared" ref="H132:H164" si="36">+F132*66.6666666666667</f>
        <v>3565.7333333333349</v>
      </c>
      <c r="J132" s="2">
        <f>RANK(C132,C$132:C$164,1)</f>
        <v>1</v>
      </c>
    </row>
    <row r="133" spans="2:10" x14ac:dyDescent="0.3">
      <c r="B133" s="31">
        <f t="shared" si="34"/>
        <v>2</v>
      </c>
      <c r="C133" s="31">
        <v>13</v>
      </c>
      <c r="D133" s="32" t="s">
        <v>43</v>
      </c>
      <c r="E133" s="33">
        <v>56.07</v>
      </c>
      <c r="F133" s="33">
        <v>63.018000000000001</v>
      </c>
      <c r="G133" s="34">
        <f t="shared" si="35"/>
        <v>0.12391653290529692</v>
      </c>
      <c r="H133" s="35">
        <f t="shared" si="36"/>
        <v>4201.2000000000025</v>
      </c>
      <c r="J133" s="2">
        <f t="shared" ref="J133:J164" si="37">RANK(C133,C$132:C$164,1)</f>
        <v>2</v>
      </c>
    </row>
    <row r="134" spans="2:10" x14ac:dyDescent="0.3">
      <c r="B134" s="31">
        <f t="shared" si="34"/>
        <v>3</v>
      </c>
      <c r="C134" s="31">
        <v>28</v>
      </c>
      <c r="D134" s="32" t="s">
        <v>80</v>
      </c>
      <c r="E134" s="33">
        <v>67.150999999999996</v>
      </c>
      <c r="F134" s="33">
        <v>71.861000000000004</v>
      </c>
      <c r="G134" s="34">
        <f t="shared" si="35"/>
        <v>7.0140429777665325E-2</v>
      </c>
      <c r="H134" s="35">
        <f t="shared" si="36"/>
        <v>4790.7333333333363</v>
      </c>
      <c r="J134" s="2">
        <f t="shared" si="37"/>
        <v>3</v>
      </c>
    </row>
    <row r="135" spans="2:10" x14ac:dyDescent="0.3">
      <c r="B135" s="31">
        <f t="shared" si="34"/>
        <v>4</v>
      </c>
      <c r="C135" s="31">
        <v>30</v>
      </c>
      <c r="D135" s="32" t="s">
        <v>84</v>
      </c>
      <c r="E135" s="33">
        <v>67.313000000000002</v>
      </c>
      <c r="F135" s="33">
        <v>72.290000000000006</v>
      </c>
      <c r="G135" s="34">
        <f t="shared" si="35"/>
        <v>7.3938169447209434E-2</v>
      </c>
      <c r="H135" s="35">
        <f t="shared" si="36"/>
        <v>4819.3333333333358</v>
      </c>
      <c r="J135" s="2">
        <f t="shared" si="37"/>
        <v>4</v>
      </c>
    </row>
    <row r="136" spans="2:10" x14ac:dyDescent="0.3">
      <c r="B136" s="31">
        <f t="shared" si="34"/>
        <v>5</v>
      </c>
      <c r="C136" s="31">
        <v>33</v>
      </c>
      <c r="D136" s="32" t="s">
        <v>90</v>
      </c>
      <c r="E136" s="33">
        <v>70.677999999999997</v>
      </c>
      <c r="F136" s="33">
        <v>74.942999999999998</v>
      </c>
      <c r="G136" s="34">
        <f t="shared" si="35"/>
        <v>6.0344095758227523E-2</v>
      </c>
      <c r="H136" s="35">
        <f t="shared" si="36"/>
        <v>4996.2000000000025</v>
      </c>
      <c r="J136" s="2">
        <f t="shared" si="37"/>
        <v>5</v>
      </c>
    </row>
    <row r="137" spans="2:10" x14ac:dyDescent="0.3">
      <c r="B137" s="31">
        <f t="shared" si="34"/>
        <v>6</v>
      </c>
      <c r="C137" s="31">
        <v>38</v>
      </c>
      <c r="D137" s="32" t="s">
        <v>101</v>
      </c>
      <c r="E137" s="33">
        <v>71.721000000000004</v>
      </c>
      <c r="F137" s="33">
        <v>77.736999999999995</v>
      </c>
      <c r="G137" s="34">
        <f t="shared" si="35"/>
        <v>8.3880592852860314E-2</v>
      </c>
      <c r="H137" s="35">
        <f t="shared" si="36"/>
        <v>5182.466666666669</v>
      </c>
      <c r="J137" s="2">
        <f t="shared" si="37"/>
        <v>6</v>
      </c>
    </row>
    <row r="138" spans="2:10" x14ac:dyDescent="0.3">
      <c r="B138" s="31">
        <f t="shared" si="34"/>
        <v>7</v>
      </c>
      <c r="C138" s="31">
        <v>39</v>
      </c>
      <c r="D138" s="32" t="s">
        <v>97</v>
      </c>
      <c r="E138" s="33">
        <v>64.81</v>
      </c>
      <c r="F138" s="33">
        <v>78.123999999999995</v>
      </c>
      <c r="G138" s="34">
        <f t="shared" si="35"/>
        <v>0.20543126060793071</v>
      </c>
      <c r="H138" s="35">
        <f t="shared" si="36"/>
        <v>5208.2666666666692</v>
      </c>
      <c r="J138" s="2">
        <f t="shared" si="37"/>
        <v>7</v>
      </c>
    </row>
    <row r="139" spans="2:10" x14ac:dyDescent="0.3">
      <c r="B139" s="31">
        <f t="shared" si="34"/>
        <v>8</v>
      </c>
      <c r="C139" s="31">
        <v>42</v>
      </c>
      <c r="D139" s="32" t="s">
        <v>108</v>
      </c>
      <c r="E139" s="33">
        <v>74.272999999999996</v>
      </c>
      <c r="F139" s="33">
        <v>79.510000000000005</v>
      </c>
      <c r="G139" s="34">
        <f t="shared" si="35"/>
        <v>7.051014500558761E-2</v>
      </c>
      <c r="H139" s="35">
        <f t="shared" si="36"/>
        <v>5300.6666666666697</v>
      </c>
      <c r="J139" s="2">
        <f t="shared" si="37"/>
        <v>8</v>
      </c>
    </row>
    <row r="140" spans="2:10" x14ac:dyDescent="0.3">
      <c r="B140" s="31">
        <f t="shared" si="34"/>
        <v>9</v>
      </c>
      <c r="C140" s="31">
        <v>51</v>
      </c>
      <c r="D140" s="32" t="s">
        <v>117</v>
      </c>
      <c r="E140" s="33">
        <v>72.004999999999995</v>
      </c>
      <c r="F140" s="33">
        <v>81.784999999999997</v>
      </c>
      <c r="G140" s="34">
        <f t="shared" si="35"/>
        <v>0.13582390111797804</v>
      </c>
      <c r="H140" s="35">
        <f t="shared" si="36"/>
        <v>5452.3333333333358</v>
      </c>
      <c r="J140" s="2">
        <f t="shared" si="37"/>
        <v>9</v>
      </c>
    </row>
    <row r="141" spans="2:10" x14ac:dyDescent="0.3">
      <c r="B141" s="31">
        <f t="shared" si="34"/>
        <v>10</v>
      </c>
      <c r="C141" s="31">
        <v>62</v>
      </c>
      <c r="D141" s="32" t="s">
        <v>128</v>
      </c>
      <c r="E141" s="33">
        <v>82.212999999999994</v>
      </c>
      <c r="F141" s="33">
        <v>84.950999999999993</v>
      </c>
      <c r="G141" s="34">
        <f t="shared" si="35"/>
        <v>3.3303735418972691E-2</v>
      </c>
      <c r="H141" s="35">
        <f t="shared" si="36"/>
        <v>5663.4000000000024</v>
      </c>
      <c r="J141" s="2">
        <f t="shared" si="37"/>
        <v>10</v>
      </c>
    </row>
    <row r="142" spans="2:10" x14ac:dyDescent="0.3">
      <c r="B142" s="31">
        <f t="shared" si="34"/>
        <v>11</v>
      </c>
      <c r="C142" s="31">
        <v>65</v>
      </c>
      <c r="D142" s="32" t="s">
        <v>130</v>
      </c>
      <c r="E142" s="33">
        <v>74.040999999999997</v>
      </c>
      <c r="F142" s="33">
        <v>85.888000000000005</v>
      </c>
      <c r="G142" s="34">
        <f t="shared" si="35"/>
        <v>0.16000594265339485</v>
      </c>
      <c r="H142" s="35">
        <f t="shared" si="36"/>
        <v>5725.8666666666695</v>
      </c>
      <c r="J142" s="2">
        <f>RANK(C142,C$132:C$164,1)</f>
        <v>11</v>
      </c>
    </row>
    <row r="143" spans="2:10" x14ac:dyDescent="0.3">
      <c r="B143" s="31">
        <f t="shared" si="34"/>
        <v>12</v>
      </c>
      <c r="C143" s="31">
        <v>89</v>
      </c>
      <c r="D143" s="32" t="s">
        <v>153</v>
      </c>
      <c r="E143" s="33">
        <v>78.481999999999999</v>
      </c>
      <c r="F143" s="33">
        <v>91.037999999999997</v>
      </c>
      <c r="G143" s="34">
        <f t="shared" si="35"/>
        <v>0.15998572921179366</v>
      </c>
      <c r="H143" s="35">
        <f t="shared" si="36"/>
        <v>6069.2000000000025</v>
      </c>
      <c r="J143" s="2">
        <f t="shared" si="37"/>
        <v>12</v>
      </c>
    </row>
    <row r="144" spans="2:10" x14ac:dyDescent="0.3">
      <c r="B144" s="31">
        <f t="shared" si="34"/>
        <v>13</v>
      </c>
      <c r="C144" s="31">
        <v>93</v>
      </c>
      <c r="D144" s="32" t="s">
        <v>155</v>
      </c>
      <c r="E144" s="33">
        <v>85.108000000000004</v>
      </c>
      <c r="F144" s="33">
        <v>91.915000000000006</v>
      </c>
      <c r="G144" s="34">
        <f t="shared" si="35"/>
        <v>7.9980730366123076E-2</v>
      </c>
      <c r="H144" s="35">
        <f t="shared" si="36"/>
        <v>6127.6666666666697</v>
      </c>
      <c r="J144" s="2">
        <f t="shared" si="37"/>
        <v>13</v>
      </c>
    </row>
    <row r="145" spans="2:10" x14ac:dyDescent="0.3">
      <c r="B145" s="31">
        <f t="shared" si="34"/>
        <v>14</v>
      </c>
      <c r="C145" s="31">
        <v>128</v>
      </c>
      <c r="D145" s="32" t="s">
        <v>189</v>
      </c>
      <c r="E145" s="33">
        <v>92.757000000000005</v>
      </c>
      <c r="F145" s="33">
        <v>103.2</v>
      </c>
      <c r="G145" s="34">
        <f t="shared" si="35"/>
        <v>0.11258449497072998</v>
      </c>
      <c r="H145" s="35">
        <f t="shared" si="36"/>
        <v>6880.0000000000036</v>
      </c>
      <c r="J145" s="2">
        <f t="shared" si="37"/>
        <v>14</v>
      </c>
    </row>
    <row r="146" spans="2:10" x14ac:dyDescent="0.3">
      <c r="B146" s="31">
        <f t="shared" si="34"/>
        <v>15</v>
      </c>
      <c r="C146" s="31">
        <v>134</v>
      </c>
      <c r="D146" s="32" t="s">
        <v>195</v>
      </c>
      <c r="E146" s="33">
        <v>101.96599999999999</v>
      </c>
      <c r="F146" s="33">
        <v>104.315</v>
      </c>
      <c r="G146" s="34">
        <f t="shared" si="35"/>
        <v>2.3037090794970849E-2</v>
      </c>
      <c r="H146" s="35">
        <f t="shared" si="36"/>
        <v>6954.3333333333367</v>
      </c>
      <c r="J146" s="2">
        <f t="shared" si="37"/>
        <v>15</v>
      </c>
    </row>
    <row r="147" spans="2:10" x14ac:dyDescent="0.3">
      <c r="B147" s="31">
        <f t="shared" si="34"/>
        <v>16</v>
      </c>
      <c r="C147" s="31">
        <v>143</v>
      </c>
      <c r="D147" s="32" t="s">
        <v>204</v>
      </c>
      <c r="E147" s="33">
        <v>106.634</v>
      </c>
      <c r="F147" s="33">
        <v>106.53100000000001</v>
      </c>
      <c r="G147" s="34">
        <f t="shared" si="35"/>
        <v>-9.6592081324897716E-4</v>
      </c>
      <c r="H147" s="35">
        <f t="shared" si="36"/>
        <v>7102.0666666666702</v>
      </c>
      <c r="J147" s="2">
        <f t="shared" si="37"/>
        <v>16</v>
      </c>
    </row>
    <row r="148" spans="2:10" x14ac:dyDescent="0.3">
      <c r="B148" s="31">
        <f t="shared" si="34"/>
        <v>17</v>
      </c>
      <c r="C148" s="31">
        <v>146</v>
      </c>
      <c r="D148" s="32" t="s">
        <v>47</v>
      </c>
      <c r="E148" s="33">
        <v>82.715000000000003</v>
      </c>
      <c r="F148" s="33">
        <v>107.17700000000001</v>
      </c>
      <c r="G148" s="34">
        <f t="shared" si="35"/>
        <v>0.29573837877047704</v>
      </c>
      <c r="H148" s="35">
        <f t="shared" si="36"/>
        <v>7145.1333333333378</v>
      </c>
      <c r="J148" s="2">
        <f t="shared" si="37"/>
        <v>17</v>
      </c>
    </row>
    <row r="149" spans="2:10" x14ac:dyDescent="0.3">
      <c r="B149" s="31">
        <f t="shared" si="34"/>
        <v>18</v>
      </c>
      <c r="C149" s="31">
        <v>147</v>
      </c>
      <c r="D149" s="32" t="s">
        <v>207</v>
      </c>
      <c r="E149" s="33">
        <v>100.45</v>
      </c>
      <c r="F149" s="33">
        <v>107.392</v>
      </c>
      <c r="G149" s="34">
        <f t="shared" si="35"/>
        <v>6.9109009457441362E-2</v>
      </c>
      <c r="H149" s="35">
        <f t="shared" si="36"/>
        <v>7159.4666666666699</v>
      </c>
      <c r="J149" s="2">
        <f t="shared" si="37"/>
        <v>18</v>
      </c>
    </row>
    <row r="150" spans="2:10" x14ac:dyDescent="0.3">
      <c r="B150" s="31">
        <f t="shared" si="34"/>
        <v>19</v>
      </c>
      <c r="C150" s="31">
        <v>155</v>
      </c>
      <c r="D150" s="32" t="s">
        <v>215</v>
      </c>
      <c r="E150" s="33">
        <v>91.575999999999993</v>
      </c>
      <c r="F150" s="33">
        <v>109.741</v>
      </c>
      <c r="G150" s="34">
        <f t="shared" si="35"/>
        <v>0.19835983227046405</v>
      </c>
      <c r="H150" s="35">
        <f t="shared" si="36"/>
        <v>7316.0666666666702</v>
      </c>
      <c r="J150" s="2">
        <f t="shared" si="37"/>
        <v>19</v>
      </c>
    </row>
    <row r="151" spans="2:10" x14ac:dyDescent="0.3">
      <c r="B151" s="31">
        <f t="shared" si="34"/>
        <v>20</v>
      </c>
      <c r="C151" s="31">
        <v>174</v>
      </c>
      <c r="D151" s="32" t="s">
        <v>233</v>
      </c>
      <c r="E151" s="33">
        <v>94.356999999999999</v>
      </c>
      <c r="F151" s="33">
        <v>113.119</v>
      </c>
      <c r="G151" s="34">
        <f t="shared" si="35"/>
        <v>0.19884057356634899</v>
      </c>
      <c r="H151" s="35">
        <f t="shared" si="36"/>
        <v>7541.2666666666701</v>
      </c>
      <c r="J151" s="2">
        <f t="shared" si="37"/>
        <v>20</v>
      </c>
    </row>
    <row r="152" spans="2:10" x14ac:dyDescent="0.3">
      <c r="B152" s="31">
        <f t="shared" si="34"/>
        <v>21</v>
      </c>
      <c r="C152" s="31">
        <v>175</v>
      </c>
      <c r="D152" s="32" t="s">
        <v>234</v>
      </c>
      <c r="E152" s="33">
        <v>107.307</v>
      </c>
      <c r="F152" s="33">
        <v>113.33499999999999</v>
      </c>
      <c r="G152" s="34">
        <f t="shared" si="35"/>
        <v>5.6175272815380151E-2</v>
      </c>
      <c r="H152" s="35">
        <f t="shared" si="36"/>
        <v>7555.6666666666697</v>
      </c>
      <c r="J152" s="2">
        <f t="shared" si="37"/>
        <v>21</v>
      </c>
    </row>
    <row r="153" spans="2:10" x14ac:dyDescent="0.3">
      <c r="B153" s="31">
        <f t="shared" si="34"/>
        <v>22</v>
      </c>
      <c r="C153" s="31">
        <v>181</v>
      </c>
      <c r="D153" s="32" t="s">
        <v>239</v>
      </c>
      <c r="E153" s="33">
        <v>111.32299999999999</v>
      </c>
      <c r="F153" s="33">
        <v>115.16800000000001</v>
      </c>
      <c r="G153" s="34">
        <f t="shared" si="35"/>
        <v>3.4539133871706706E-2</v>
      </c>
      <c r="H153" s="35">
        <f t="shared" si="36"/>
        <v>7677.8666666666713</v>
      </c>
      <c r="J153" s="2">
        <f t="shared" si="37"/>
        <v>22</v>
      </c>
    </row>
    <row r="154" spans="2:10" x14ac:dyDescent="0.3">
      <c r="B154" s="31">
        <f t="shared" si="34"/>
        <v>23</v>
      </c>
      <c r="C154" s="31">
        <v>191</v>
      </c>
      <c r="D154" s="32" t="s">
        <v>249</v>
      </c>
      <c r="E154" s="33">
        <v>111.49375000000001</v>
      </c>
      <c r="F154" s="33">
        <v>117.05880000000001</v>
      </c>
      <c r="G154" s="34">
        <f t="shared" si="35"/>
        <v>4.9913560177139882E-2</v>
      </c>
      <c r="H154" s="35">
        <f t="shared" si="36"/>
        <v>7803.9200000000046</v>
      </c>
      <c r="J154" s="2">
        <f t="shared" si="37"/>
        <v>23</v>
      </c>
    </row>
    <row r="155" spans="2:10" x14ac:dyDescent="0.3">
      <c r="B155" s="31">
        <f t="shared" si="34"/>
        <v>24</v>
      </c>
      <c r="C155" s="31">
        <v>204</v>
      </c>
      <c r="D155" s="32" t="s">
        <v>259</v>
      </c>
      <c r="E155" s="33">
        <v>119.637</v>
      </c>
      <c r="F155" s="33">
        <v>119.637</v>
      </c>
      <c r="G155" s="34">
        <f t="shared" si="35"/>
        <v>0</v>
      </c>
      <c r="H155" s="35">
        <f t="shared" si="36"/>
        <v>7975.8000000000038</v>
      </c>
      <c r="J155" s="2">
        <f t="shared" si="37"/>
        <v>24</v>
      </c>
    </row>
    <row r="156" spans="2:10" x14ac:dyDescent="0.3">
      <c r="B156" s="31">
        <f t="shared" si="34"/>
        <v>25</v>
      </c>
      <c r="C156" s="31">
        <v>207</v>
      </c>
      <c r="D156" s="32" t="s">
        <v>262</v>
      </c>
      <c r="E156" s="33">
        <v>102.51900000000001</v>
      </c>
      <c r="F156" s="33">
        <v>121.49299999999999</v>
      </c>
      <c r="G156" s="34">
        <f t="shared" si="35"/>
        <v>0.18507788800124847</v>
      </c>
      <c r="H156" s="35">
        <f t="shared" si="36"/>
        <v>8099.5333333333374</v>
      </c>
      <c r="J156" s="2">
        <f t="shared" si="37"/>
        <v>25</v>
      </c>
    </row>
    <row r="157" spans="2:10" x14ac:dyDescent="0.3">
      <c r="B157" s="31">
        <f t="shared" si="34"/>
        <v>26</v>
      </c>
      <c r="C157" s="31">
        <v>224</v>
      </c>
      <c r="D157" s="32" t="s">
        <v>278</v>
      </c>
      <c r="E157" s="33">
        <v>120.1575</v>
      </c>
      <c r="F157" s="33">
        <v>126.295</v>
      </c>
      <c r="G157" s="34">
        <f t="shared" si="35"/>
        <v>5.107879241828428E-2</v>
      </c>
      <c r="H157" s="35">
        <f t="shared" si="36"/>
        <v>8419.6666666666715</v>
      </c>
      <c r="J157" s="2">
        <f t="shared" si="37"/>
        <v>26</v>
      </c>
    </row>
    <row r="158" spans="2:10" x14ac:dyDescent="0.3">
      <c r="B158" s="31">
        <f t="shared" si="34"/>
        <v>27</v>
      </c>
      <c r="C158" s="31">
        <v>231</v>
      </c>
      <c r="D158" s="32" t="s">
        <v>284</v>
      </c>
      <c r="E158" s="33">
        <v>121.15600000000001</v>
      </c>
      <c r="F158" s="33">
        <v>128.54599999999999</v>
      </c>
      <c r="G158" s="34">
        <f t="shared" si="35"/>
        <v>6.0995741028095907E-2</v>
      </c>
      <c r="H158" s="35">
        <f t="shared" si="36"/>
        <v>8569.7333333333372</v>
      </c>
      <c r="J158" s="2">
        <f t="shared" si="37"/>
        <v>27</v>
      </c>
    </row>
    <row r="159" spans="2:10" x14ac:dyDescent="0.3">
      <c r="B159" s="31">
        <f t="shared" si="34"/>
        <v>28</v>
      </c>
      <c r="C159" s="31">
        <v>238</v>
      </c>
      <c r="D159" s="32" t="s">
        <v>39</v>
      </c>
      <c r="E159" s="33">
        <v>102.065</v>
      </c>
      <c r="F159" s="33">
        <v>133.18799999999999</v>
      </c>
      <c r="G159" s="34">
        <f t="shared" si="35"/>
        <v>0.30493313084798901</v>
      </c>
      <c r="H159" s="35">
        <f t="shared" si="36"/>
        <v>8879.2000000000044</v>
      </c>
      <c r="J159" s="2">
        <f t="shared" si="37"/>
        <v>28</v>
      </c>
    </row>
    <row r="160" spans="2:10" x14ac:dyDescent="0.3">
      <c r="B160" s="31">
        <f t="shared" si="34"/>
        <v>29</v>
      </c>
      <c r="C160" s="31">
        <v>246</v>
      </c>
      <c r="D160" s="32" t="s">
        <v>87</v>
      </c>
      <c r="E160" s="33">
        <v>109.961</v>
      </c>
      <c r="F160" s="33">
        <v>135.24199999999999</v>
      </c>
      <c r="G160" s="34">
        <f t="shared" si="35"/>
        <v>0.22990878584225305</v>
      </c>
      <c r="H160" s="35">
        <f t="shared" si="36"/>
        <v>9016.1333333333369</v>
      </c>
      <c r="J160" s="2">
        <f t="shared" si="37"/>
        <v>29</v>
      </c>
    </row>
    <row r="161" spans="2:10" x14ac:dyDescent="0.3">
      <c r="B161" s="31">
        <f t="shared" si="34"/>
        <v>30</v>
      </c>
      <c r="C161" s="31">
        <v>255</v>
      </c>
      <c r="D161" s="32" t="s">
        <v>91</v>
      </c>
      <c r="E161" s="33">
        <v>114.864</v>
      </c>
      <c r="F161" s="33">
        <v>140.154</v>
      </c>
      <c r="G161" s="34">
        <f t="shared" si="35"/>
        <v>0.22017342248223981</v>
      </c>
      <c r="H161" s="35">
        <f t="shared" si="36"/>
        <v>9343.600000000004</v>
      </c>
      <c r="J161" s="2">
        <f t="shared" si="37"/>
        <v>30</v>
      </c>
    </row>
    <row r="162" spans="2:10" x14ac:dyDescent="0.3">
      <c r="B162" s="31">
        <f t="shared" si="34"/>
        <v>31</v>
      </c>
      <c r="C162" s="31">
        <v>256</v>
      </c>
      <c r="D162" s="32" t="s">
        <v>89</v>
      </c>
      <c r="E162" s="33">
        <v>114.874</v>
      </c>
      <c r="F162" s="33">
        <v>140.4</v>
      </c>
      <c r="G162" s="34">
        <f t="shared" si="35"/>
        <v>0.22220868081550238</v>
      </c>
      <c r="H162" s="35">
        <f t="shared" si="36"/>
        <v>9360.0000000000055</v>
      </c>
      <c r="J162" s="2">
        <f t="shared" si="37"/>
        <v>31</v>
      </c>
    </row>
    <row r="163" spans="2:10" x14ac:dyDescent="0.3">
      <c r="B163" s="31">
        <f t="shared" si="34"/>
        <v>32</v>
      </c>
      <c r="C163" s="31">
        <v>274</v>
      </c>
      <c r="D163" s="32" t="s">
        <v>316</v>
      </c>
      <c r="E163" s="33">
        <v>158.15</v>
      </c>
      <c r="F163" s="33">
        <v>161.58000000000001</v>
      </c>
      <c r="G163" s="34">
        <f t="shared" si="35"/>
        <v>2.1688270629149686E-2</v>
      </c>
      <c r="H163" s="35">
        <f t="shared" si="36"/>
        <v>10772.000000000005</v>
      </c>
      <c r="J163" s="2">
        <f t="shared" si="37"/>
        <v>32</v>
      </c>
    </row>
    <row r="164" spans="2:10" x14ac:dyDescent="0.3">
      <c r="B164" s="36">
        <f t="shared" si="34"/>
        <v>33</v>
      </c>
      <c r="C164" s="36">
        <v>276</v>
      </c>
      <c r="D164" s="37" t="s">
        <v>318</v>
      </c>
      <c r="E164" s="38">
        <v>148.80000000000001</v>
      </c>
      <c r="F164" s="38">
        <v>161.79499999999999</v>
      </c>
      <c r="G164" s="39">
        <f t="shared" si="35"/>
        <v>8.733198924731167E-2</v>
      </c>
      <c r="H164" s="40">
        <f t="shared" si="36"/>
        <v>10786.333333333338</v>
      </c>
      <c r="J164" s="2">
        <f t="shared" si="37"/>
        <v>33</v>
      </c>
    </row>
    <row r="165" spans="2:10" x14ac:dyDescent="0.3">
      <c r="B165" s="53" t="s">
        <v>332</v>
      </c>
      <c r="C165" s="53"/>
      <c r="D165" s="54"/>
      <c r="E165" s="55">
        <f>AVERAGE(E132:E164)</f>
        <v>94.851916666666668</v>
      </c>
      <c r="F165" s="55">
        <f>AVERAGE(F132:F164)</f>
        <v>105.20947878787879</v>
      </c>
      <c r="G165" s="52">
        <f>+F165/E165-1</f>
        <v>0.10919718320095928</v>
      </c>
      <c r="H165" s="55">
        <f>AVERAGE(H132:H164)</f>
        <v>7013.9652525252568</v>
      </c>
    </row>
    <row r="166" spans="2:10" x14ac:dyDescent="0.3">
      <c r="E166" s="41"/>
      <c r="F166" s="41"/>
      <c r="G166" s="42"/>
      <c r="H166" s="43"/>
    </row>
    <row r="167" spans="2:10" x14ac:dyDescent="0.3">
      <c r="B167" s="58" t="s">
        <v>22</v>
      </c>
      <c r="C167" s="59"/>
      <c r="D167" s="22" t="str">
        <f>+$D$2</f>
        <v>Nils Holgersson - VA 2024-2025 [kr/kvm inkl moms]</v>
      </c>
      <c r="E167" s="23"/>
      <c r="F167" s="22"/>
      <c r="G167" s="22"/>
      <c r="H167" s="60" t="s">
        <v>70</v>
      </c>
      <c r="J167" s="24"/>
    </row>
    <row r="168" spans="2:10" x14ac:dyDescent="0.3">
      <c r="B168" s="25" t="str">
        <f>+$B$3</f>
        <v>Rang i län 2025</v>
      </c>
      <c r="C168" s="25" t="str">
        <f>+$C$3</f>
        <v>Rang i riket 2025</v>
      </c>
      <c r="D168" s="23" t="s">
        <v>4</v>
      </c>
      <c r="E168" s="25">
        <f>+$E$3</f>
        <v>2024</v>
      </c>
      <c r="F168" s="25">
        <f>+$F$3</f>
        <v>2025</v>
      </c>
      <c r="G168" s="25" t="str">
        <f>+$G$3</f>
        <v>Förändr 25/24</v>
      </c>
      <c r="H168" s="61"/>
    </row>
    <row r="169" spans="2:10" x14ac:dyDescent="0.3">
      <c r="B169" s="26">
        <f t="shared" ref="B169:B194" si="38">RANK(C169,C$169:C$194,1)</f>
        <v>1</v>
      </c>
      <c r="C169" s="26">
        <v>4</v>
      </c>
      <c r="D169" s="27" t="s">
        <v>21</v>
      </c>
      <c r="E169" s="28">
        <v>42.491500000000002</v>
      </c>
      <c r="F169" s="28">
        <v>54.622999999999998</v>
      </c>
      <c r="G169" s="29">
        <f t="shared" ref="G169:G194" si="39">+F169/E169-1</f>
        <v>0.28550415965546039</v>
      </c>
      <c r="H169" s="30">
        <f t="shared" ref="H169:H194" si="40">+F169*66.6666666666667</f>
        <v>3641.5333333333351</v>
      </c>
      <c r="J169" s="2">
        <f>RANK(C169,C$169:C$194,1)</f>
        <v>1</v>
      </c>
    </row>
    <row r="170" spans="2:10" x14ac:dyDescent="0.3">
      <c r="B170" s="31">
        <f t="shared" si="38"/>
        <v>2</v>
      </c>
      <c r="C170" s="31">
        <v>10</v>
      </c>
      <c r="D170" s="32" t="s">
        <v>38</v>
      </c>
      <c r="E170" s="33">
        <v>54.011000000000003</v>
      </c>
      <c r="F170" s="33">
        <v>61.753999999999998</v>
      </c>
      <c r="G170" s="34">
        <f t="shared" si="39"/>
        <v>0.14335968598989091</v>
      </c>
      <c r="H170" s="35">
        <f t="shared" si="40"/>
        <v>4116.9333333333352</v>
      </c>
      <c r="J170" s="2">
        <f t="shared" ref="J170:J194" si="41">RANK(C170,C$169:C$194,1)</f>
        <v>2</v>
      </c>
    </row>
    <row r="171" spans="2:10" x14ac:dyDescent="0.3">
      <c r="B171" s="31">
        <f t="shared" si="38"/>
        <v>2</v>
      </c>
      <c r="C171" s="31">
        <v>10</v>
      </c>
      <c r="D171" s="32" t="s">
        <v>36</v>
      </c>
      <c r="E171" s="33">
        <v>54.011000000000003</v>
      </c>
      <c r="F171" s="33">
        <v>61.753999999999998</v>
      </c>
      <c r="G171" s="34">
        <f t="shared" si="39"/>
        <v>0.14335968598989091</v>
      </c>
      <c r="H171" s="35">
        <f t="shared" si="40"/>
        <v>4116.9333333333352</v>
      </c>
      <c r="J171" s="2">
        <f t="shared" si="41"/>
        <v>2</v>
      </c>
    </row>
    <row r="172" spans="2:10" x14ac:dyDescent="0.3">
      <c r="B172" s="31">
        <f t="shared" si="38"/>
        <v>4</v>
      </c>
      <c r="C172" s="31">
        <v>15</v>
      </c>
      <c r="D172" s="32" t="s">
        <v>48</v>
      </c>
      <c r="E172" s="33">
        <v>53.338000000000001</v>
      </c>
      <c r="F172" s="33">
        <v>66.672499999999999</v>
      </c>
      <c r="G172" s="34">
        <f t="shared" si="39"/>
        <v>0.25</v>
      </c>
      <c r="H172" s="35">
        <f t="shared" si="40"/>
        <v>4444.8333333333358</v>
      </c>
      <c r="J172" s="2">
        <f t="shared" si="41"/>
        <v>4</v>
      </c>
    </row>
    <row r="173" spans="2:10" x14ac:dyDescent="0.3">
      <c r="B173" s="31">
        <f t="shared" si="38"/>
        <v>5</v>
      </c>
      <c r="C173" s="31">
        <v>17</v>
      </c>
      <c r="D173" s="32" t="s">
        <v>23</v>
      </c>
      <c r="E173" s="33">
        <v>48.838000000000001</v>
      </c>
      <c r="F173" s="33">
        <v>67.404200000000003</v>
      </c>
      <c r="G173" s="34">
        <f t="shared" si="39"/>
        <v>0.38015889266554725</v>
      </c>
      <c r="H173" s="35">
        <f t="shared" si="40"/>
        <v>4493.6133333333355</v>
      </c>
      <c r="J173" s="2">
        <f t="shared" si="41"/>
        <v>5</v>
      </c>
    </row>
    <row r="174" spans="2:10" x14ac:dyDescent="0.3">
      <c r="B174" s="31">
        <f t="shared" si="38"/>
        <v>6</v>
      </c>
      <c r="C174" s="31">
        <v>23</v>
      </c>
      <c r="D174" s="32" t="s">
        <v>64</v>
      </c>
      <c r="E174" s="33">
        <v>61.15</v>
      </c>
      <c r="F174" s="33">
        <v>70.366</v>
      </c>
      <c r="G174" s="34">
        <f t="shared" si="39"/>
        <v>0.15071136549468522</v>
      </c>
      <c r="H174" s="35">
        <f t="shared" si="40"/>
        <v>4691.0666666666693</v>
      </c>
      <c r="J174" s="2">
        <f t="shared" si="41"/>
        <v>6</v>
      </c>
    </row>
    <row r="175" spans="2:10" x14ac:dyDescent="0.3">
      <c r="B175" s="31">
        <f t="shared" si="38"/>
        <v>7</v>
      </c>
      <c r="C175" s="31">
        <v>26</v>
      </c>
      <c r="D175" s="32" t="s">
        <v>75</v>
      </c>
      <c r="E175" s="33">
        <v>71.319999999999993</v>
      </c>
      <c r="F175" s="33">
        <v>71.319999999999993</v>
      </c>
      <c r="G175" s="34">
        <f t="shared" si="39"/>
        <v>0</v>
      </c>
      <c r="H175" s="35">
        <f t="shared" si="40"/>
        <v>4754.6666666666688</v>
      </c>
      <c r="J175" s="2">
        <f t="shared" si="41"/>
        <v>7</v>
      </c>
    </row>
    <row r="176" spans="2:10" x14ac:dyDescent="0.3">
      <c r="B176" s="31">
        <f t="shared" si="38"/>
        <v>8</v>
      </c>
      <c r="C176" s="31">
        <v>44</v>
      </c>
      <c r="D176" s="32" t="s">
        <v>111</v>
      </c>
      <c r="E176" s="33">
        <v>76.1875</v>
      </c>
      <c r="F176" s="33">
        <v>79.613749999999996</v>
      </c>
      <c r="G176" s="34">
        <f t="shared" si="39"/>
        <v>4.497128794093519E-2</v>
      </c>
      <c r="H176" s="35">
        <f t="shared" si="40"/>
        <v>5307.5833333333358</v>
      </c>
      <c r="J176" s="2">
        <f t="shared" si="41"/>
        <v>8</v>
      </c>
    </row>
    <row r="177" spans="2:10" x14ac:dyDescent="0.3">
      <c r="B177" s="31">
        <f t="shared" si="38"/>
        <v>9</v>
      </c>
      <c r="C177" s="31">
        <v>49</v>
      </c>
      <c r="D177" s="32" t="s">
        <v>79</v>
      </c>
      <c r="E177" s="33">
        <v>65.726939999999999</v>
      </c>
      <c r="F177" s="33">
        <v>81.309749999999994</v>
      </c>
      <c r="G177" s="34">
        <f t="shared" si="39"/>
        <v>0.23708406324712517</v>
      </c>
      <c r="H177" s="35">
        <f t="shared" si="40"/>
        <v>5420.6500000000024</v>
      </c>
      <c r="J177" s="2">
        <f t="shared" si="41"/>
        <v>9</v>
      </c>
    </row>
    <row r="178" spans="2:10" x14ac:dyDescent="0.3">
      <c r="B178" s="31">
        <f t="shared" si="38"/>
        <v>10</v>
      </c>
      <c r="C178" s="31">
        <v>53</v>
      </c>
      <c r="D178" s="32" t="s">
        <v>119</v>
      </c>
      <c r="E178" s="33">
        <v>80.739999999999995</v>
      </c>
      <c r="F178" s="33">
        <v>82.837999999999994</v>
      </c>
      <c r="G178" s="34">
        <f t="shared" si="39"/>
        <v>2.5984642060936425E-2</v>
      </c>
      <c r="H178" s="35">
        <f t="shared" si="40"/>
        <v>5522.5333333333356</v>
      </c>
      <c r="J178" s="2">
        <f t="shared" si="41"/>
        <v>10</v>
      </c>
    </row>
    <row r="179" spans="2:10" x14ac:dyDescent="0.3">
      <c r="B179" s="31">
        <f t="shared" si="38"/>
        <v>11</v>
      </c>
      <c r="C179" s="31">
        <v>56</v>
      </c>
      <c r="D179" s="32" t="s">
        <v>102</v>
      </c>
      <c r="E179" s="33">
        <v>70.011660000000006</v>
      </c>
      <c r="F179" s="33">
        <v>84.021990000000002</v>
      </c>
      <c r="G179" s="34">
        <f t="shared" si="39"/>
        <v>0.20011423811405127</v>
      </c>
      <c r="H179" s="35">
        <f t="shared" si="40"/>
        <v>5601.4660000000031</v>
      </c>
      <c r="J179" s="2">
        <f t="shared" si="41"/>
        <v>11</v>
      </c>
    </row>
    <row r="180" spans="2:10" x14ac:dyDescent="0.3">
      <c r="B180" s="31">
        <f t="shared" si="38"/>
        <v>12</v>
      </c>
      <c r="C180" s="31">
        <v>72</v>
      </c>
      <c r="D180" s="32" t="s">
        <v>100</v>
      </c>
      <c r="E180" s="33">
        <v>72.325000000000003</v>
      </c>
      <c r="F180" s="33">
        <v>86.947000000000003</v>
      </c>
      <c r="G180" s="34">
        <f t="shared" si="39"/>
        <v>0.20217075699965426</v>
      </c>
      <c r="H180" s="35">
        <f t="shared" si="40"/>
        <v>5796.4666666666699</v>
      </c>
      <c r="J180" s="2">
        <f t="shared" si="41"/>
        <v>12</v>
      </c>
    </row>
    <row r="181" spans="2:10" x14ac:dyDescent="0.3">
      <c r="B181" s="31">
        <f t="shared" si="38"/>
        <v>13</v>
      </c>
      <c r="C181" s="31">
        <v>83</v>
      </c>
      <c r="D181" s="32" t="s">
        <v>85</v>
      </c>
      <c r="E181" s="33">
        <v>73.22</v>
      </c>
      <c r="F181" s="33">
        <v>90.08</v>
      </c>
      <c r="G181" s="34">
        <f t="shared" si="39"/>
        <v>0.23026495493034682</v>
      </c>
      <c r="H181" s="35">
        <f t="shared" si="40"/>
        <v>6005.3333333333358</v>
      </c>
      <c r="J181" s="2">
        <f t="shared" si="41"/>
        <v>13</v>
      </c>
    </row>
    <row r="182" spans="2:10" x14ac:dyDescent="0.3">
      <c r="B182" s="31">
        <f t="shared" si="38"/>
        <v>14</v>
      </c>
      <c r="C182" s="31">
        <v>117</v>
      </c>
      <c r="D182" s="32" t="s">
        <v>180</v>
      </c>
      <c r="E182" s="33">
        <v>84.269000000000005</v>
      </c>
      <c r="F182" s="33">
        <v>100.31</v>
      </c>
      <c r="G182" s="34">
        <f t="shared" si="39"/>
        <v>0.19035469745695321</v>
      </c>
      <c r="H182" s="35">
        <f t="shared" si="40"/>
        <v>6687.3333333333367</v>
      </c>
      <c r="J182" s="2">
        <f t="shared" si="41"/>
        <v>14</v>
      </c>
    </row>
    <row r="183" spans="2:10" x14ac:dyDescent="0.3">
      <c r="B183" s="31">
        <f t="shared" si="38"/>
        <v>15</v>
      </c>
      <c r="C183" s="31">
        <v>119</v>
      </c>
      <c r="D183" s="32" t="s">
        <v>25</v>
      </c>
      <c r="E183" s="33">
        <v>73.88</v>
      </c>
      <c r="F183" s="33">
        <v>100.577</v>
      </c>
      <c r="G183" s="34">
        <f t="shared" si="39"/>
        <v>0.36135625338386568</v>
      </c>
      <c r="H183" s="35">
        <f t="shared" si="40"/>
        <v>6705.1333333333369</v>
      </c>
      <c r="J183" s="2">
        <f t="shared" si="41"/>
        <v>15</v>
      </c>
    </row>
    <row r="184" spans="2:10" x14ac:dyDescent="0.3">
      <c r="B184" s="31">
        <f t="shared" si="38"/>
        <v>16</v>
      </c>
      <c r="C184" s="31">
        <v>130</v>
      </c>
      <c r="D184" s="32" t="s">
        <v>191</v>
      </c>
      <c r="E184" s="33">
        <v>86.918999999999997</v>
      </c>
      <c r="F184" s="33">
        <v>103.43300000000001</v>
      </c>
      <c r="G184" s="34">
        <f t="shared" si="39"/>
        <v>0.18999298197172099</v>
      </c>
      <c r="H184" s="35">
        <f t="shared" si="40"/>
        <v>6895.5333333333374</v>
      </c>
      <c r="J184" s="2">
        <f t="shared" si="41"/>
        <v>16</v>
      </c>
    </row>
    <row r="185" spans="2:10" x14ac:dyDescent="0.3">
      <c r="B185" s="31">
        <f t="shared" si="38"/>
        <v>17</v>
      </c>
      <c r="C185" s="31">
        <v>230</v>
      </c>
      <c r="D185" s="32" t="s">
        <v>283</v>
      </c>
      <c r="E185" s="33">
        <v>110.616</v>
      </c>
      <c r="F185" s="33">
        <v>128.315</v>
      </c>
      <c r="G185" s="34">
        <f t="shared" si="39"/>
        <v>0.16000397772474151</v>
      </c>
      <c r="H185" s="35">
        <f t="shared" si="40"/>
        <v>8554.3333333333376</v>
      </c>
      <c r="J185" s="2">
        <f t="shared" si="41"/>
        <v>17</v>
      </c>
    </row>
    <row r="186" spans="2:10" x14ac:dyDescent="0.3">
      <c r="B186" s="31">
        <f t="shared" si="38"/>
        <v>18</v>
      </c>
      <c r="C186" s="31">
        <v>241</v>
      </c>
      <c r="D186" s="32" t="s">
        <v>292</v>
      </c>
      <c r="E186" s="33">
        <v>112.539</v>
      </c>
      <c r="F186" s="33">
        <v>133.922</v>
      </c>
      <c r="G186" s="34">
        <f t="shared" si="39"/>
        <v>0.19000524262700047</v>
      </c>
      <c r="H186" s="35">
        <f t="shared" si="40"/>
        <v>8928.1333333333369</v>
      </c>
      <c r="J186" s="2">
        <f t="shared" si="41"/>
        <v>18</v>
      </c>
    </row>
    <row r="187" spans="2:10" x14ac:dyDescent="0.3">
      <c r="B187" s="31">
        <f t="shared" si="38"/>
        <v>19</v>
      </c>
      <c r="C187" s="31">
        <v>253</v>
      </c>
      <c r="D187" s="32" t="s">
        <v>300</v>
      </c>
      <c r="E187" s="33">
        <v>116.64100000000001</v>
      </c>
      <c r="F187" s="33">
        <v>138.803</v>
      </c>
      <c r="G187" s="34">
        <f t="shared" si="39"/>
        <v>0.19000180039608705</v>
      </c>
      <c r="H187" s="35">
        <f t="shared" si="40"/>
        <v>9253.5333333333383</v>
      </c>
      <c r="J187" s="2">
        <f t="shared" si="41"/>
        <v>19</v>
      </c>
    </row>
    <row r="188" spans="2:10" x14ac:dyDescent="0.3">
      <c r="B188" s="31">
        <f t="shared" si="38"/>
        <v>20</v>
      </c>
      <c r="C188" s="31">
        <v>257</v>
      </c>
      <c r="D188" s="32" t="s">
        <v>302</v>
      </c>
      <c r="E188" s="33">
        <v>124.584</v>
      </c>
      <c r="F188" s="33">
        <v>141.976</v>
      </c>
      <c r="G188" s="34">
        <f t="shared" si="39"/>
        <v>0.13960059076606934</v>
      </c>
      <c r="H188" s="35">
        <f t="shared" si="40"/>
        <v>9465.0666666666712</v>
      </c>
      <c r="J188" s="2">
        <f t="shared" si="41"/>
        <v>20</v>
      </c>
    </row>
    <row r="189" spans="2:10" x14ac:dyDescent="0.3">
      <c r="B189" s="31">
        <f t="shared" si="38"/>
        <v>21</v>
      </c>
      <c r="C189" s="31">
        <v>259</v>
      </c>
      <c r="D189" s="32" t="s">
        <v>304</v>
      </c>
      <c r="E189" s="33">
        <v>135.626</v>
      </c>
      <c r="F189" s="33">
        <v>145.22900000000001</v>
      </c>
      <c r="G189" s="34">
        <f t="shared" si="39"/>
        <v>7.0805007889342741E-2</v>
      </c>
      <c r="H189" s="35">
        <f t="shared" si="40"/>
        <v>9681.9333333333398</v>
      </c>
      <c r="J189" s="2">
        <f t="shared" si="41"/>
        <v>21</v>
      </c>
    </row>
    <row r="190" spans="2:10" x14ac:dyDescent="0.3">
      <c r="B190" s="31">
        <f t="shared" si="38"/>
        <v>22</v>
      </c>
      <c r="C190" s="31">
        <v>262</v>
      </c>
      <c r="D190" s="32" t="s">
        <v>44</v>
      </c>
      <c r="E190" s="33">
        <v>113.754</v>
      </c>
      <c r="F190" s="33">
        <v>147.66399999999999</v>
      </c>
      <c r="G190" s="34">
        <f t="shared" si="39"/>
        <v>0.29809940749336272</v>
      </c>
      <c r="H190" s="35">
        <f t="shared" si="40"/>
        <v>9844.2666666666701</v>
      </c>
      <c r="J190" s="2">
        <f t="shared" si="41"/>
        <v>22</v>
      </c>
    </row>
    <row r="191" spans="2:10" x14ac:dyDescent="0.3">
      <c r="B191" s="31">
        <f t="shared" si="38"/>
        <v>23</v>
      </c>
      <c r="C191" s="31">
        <v>273</v>
      </c>
      <c r="D191" s="32" t="s">
        <v>315</v>
      </c>
      <c r="E191" s="33">
        <v>134.30799999999999</v>
      </c>
      <c r="F191" s="33">
        <v>159.839</v>
      </c>
      <c r="G191" s="34">
        <f t="shared" si="39"/>
        <v>0.19009292074932249</v>
      </c>
      <c r="H191" s="35">
        <f t="shared" si="40"/>
        <v>10655.933333333338</v>
      </c>
      <c r="J191" s="2">
        <f t="shared" si="41"/>
        <v>23</v>
      </c>
    </row>
    <row r="192" spans="2:10" x14ac:dyDescent="0.3">
      <c r="B192" s="31">
        <f t="shared" si="38"/>
        <v>24</v>
      </c>
      <c r="C192" s="31">
        <v>286</v>
      </c>
      <c r="D192" s="32" t="s">
        <v>325</v>
      </c>
      <c r="E192" s="33">
        <v>159.13399999999999</v>
      </c>
      <c r="F192" s="33">
        <v>179.82</v>
      </c>
      <c r="G192" s="34">
        <f t="shared" si="39"/>
        <v>0.12999107670265309</v>
      </c>
      <c r="H192" s="35">
        <f t="shared" si="40"/>
        <v>11988.000000000005</v>
      </c>
      <c r="J192" s="2">
        <f t="shared" si="41"/>
        <v>24</v>
      </c>
    </row>
    <row r="193" spans="2:10" x14ac:dyDescent="0.3">
      <c r="B193" s="31">
        <f t="shared" si="38"/>
        <v>25</v>
      </c>
      <c r="C193" s="31">
        <v>287</v>
      </c>
      <c r="D193" s="32" t="s">
        <v>326</v>
      </c>
      <c r="E193" s="33">
        <v>186.52375000000001</v>
      </c>
      <c r="F193" s="33">
        <v>186.52375000000001</v>
      </c>
      <c r="G193" s="34">
        <f t="shared" si="39"/>
        <v>0</v>
      </c>
      <c r="H193" s="35">
        <f t="shared" si="40"/>
        <v>12434.916666666673</v>
      </c>
      <c r="J193" s="2">
        <f t="shared" si="41"/>
        <v>25</v>
      </c>
    </row>
    <row r="194" spans="2:10" x14ac:dyDescent="0.3">
      <c r="B194" s="36">
        <f t="shared" si="38"/>
        <v>26</v>
      </c>
      <c r="C194" s="36">
        <v>289</v>
      </c>
      <c r="D194" s="37" t="s">
        <v>328</v>
      </c>
      <c r="E194" s="38">
        <v>180.18</v>
      </c>
      <c r="F194" s="38">
        <v>207.25200000000001</v>
      </c>
      <c r="G194" s="39">
        <f t="shared" si="39"/>
        <v>0.15024975024975018</v>
      </c>
      <c r="H194" s="40">
        <f t="shared" si="40"/>
        <v>13816.800000000008</v>
      </c>
      <c r="J194" s="2">
        <f t="shared" si="41"/>
        <v>26</v>
      </c>
    </row>
    <row r="195" spans="2:10" x14ac:dyDescent="0.3">
      <c r="B195" s="53" t="s">
        <v>332</v>
      </c>
      <c r="C195" s="53"/>
      <c r="D195" s="54"/>
      <c r="E195" s="55">
        <f>AVERAGE(E169:E194)</f>
        <v>93.936321153846151</v>
      </c>
      <c r="F195" s="55">
        <f>AVERAGE(F169:F194)</f>
        <v>108.93722846153847</v>
      </c>
      <c r="G195" s="52">
        <f>+F195/E195-1</f>
        <v>0.15969230137429236</v>
      </c>
      <c r="H195" s="55">
        <f>AVERAGE(H169:H194)</f>
        <v>7262.4818974359014</v>
      </c>
    </row>
    <row r="196" spans="2:10" x14ac:dyDescent="0.3">
      <c r="E196" s="41"/>
      <c r="F196" s="41"/>
      <c r="G196" s="42"/>
      <c r="H196" s="43"/>
    </row>
    <row r="197" spans="2:10" x14ac:dyDescent="0.3">
      <c r="B197" s="58" t="s">
        <v>54</v>
      </c>
      <c r="C197" s="59"/>
      <c r="D197" s="22" t="str">
        <f>+$D$2</f>
        <v>Nils Holgersson - VA 2024-2025 [kr/kvm inkl moms]</v>
      </c>
      <c r="E197" s="23"/>
      <c r="F197" s="22"/>
      <c r="G197" s="22"/>
      <c r="H197" s="60" t="s">
        <v>70</v>
      </c>
      <c r="J197" s="24"/>
    </row>
    <row r="198" spans="2:10" x14ac:dyDescent="0.3">
      <c r="B198" s="25" t="str">
        <f>+$B$3</f>
        <v>Rang i län 2025</v>
      </c>
      <c r="C198" s="25" t="str">
        <f>+$C$3</f>
        <v>Rang i riket 2025</v>
      </c>
      <c r="D198" s="23" t="s">
        <v>4</v>
      </c>
      <c r="E198" s="25">
        <f>+$E$3</f>
        <v>2024</v>
      </c>
      <c r="F198" s="25">
        <f>+$F$3</f>
        <v>2025</v>
      </c>
      <c r="G198" s="25" t="str">
        <f>+$G$3</f>
        <v>Förändr 25/24</v>
      </c>
      <c r="H198" s="61"/>
    </row>
    <row r="199" spans="2:10" x14ac:dyDescent="0.3">
      <c r="B199" s="26">
        <f t="shared" ref="B199:B207" si="42">RANK(C199,C$199:C$207,1)</f>
        <v>1</v>
      </c>
      <c r="C199" s="26">
        <v>18</v>
      </c>
      <c r="D199" s="27" t="s">
        <v>53</v>
      </c>
      <c r="E199" s="28">
        <v>62.514000000000003</v>
      </c>
      <c r="F199" s="28">
        <v>68.135000000000005</v>
      </c>
      <c r="G199" s="29">
        <f t="shared" ref="G199:G207" si="43">+F199/E199-1</f>
        <v>8.9915858847618102E-2</v>
      </c>
      <c r="H199" s="30">
        <f t="shared" ref="H199:H207" si="44">+F199*66.6666666666667</f>
        <v>4542.3333333333358</v>
      </c>
      <c r="J199" s="2">
        <f>RANK(C199,C$199:C$207,1)</f>
        <v>1</v>
      </c>
    </row>
    <row r="200" spans="2:10" x14ac:dyDescent="0.3">
      <c r="B200" s="31">
        <f t="shared" si="42"/>
        <v>2</v>
      </c>
      <c r="C200" s="31">
        <v>96</v>
      </c>
      <c r="D200" s="32" t="s">
        <v>158</v>
      </c>
      <c r="E200" s="33">
        <v>83.774000000000001</v>
      </c>
      <c r="F200" s="33">
        <v>92.152000000000001</v>
      </c>
      <c r="G200" s="34">
        <f t="shared" si="43"/>
        <v>0.10000716212667404</v>
      </c>
      <c r="H200" s="35">
        <f t="shared" si="44"/>
        <v>6143.4666666666699</v>
      </c>
      <c r="J200" s="2">
        <f t="shared" ref="J200:J207" si="45">RANK(C200,C$199:C$207,1)</f>
        <v>2</v>
      </c>
    </row>
    <row r="201" spans="2:10" x14ac:dyDescent="0.3">
      <c r="B201" s="31">
        <f t="shared" si="42"/>
        <v>3</v>
      </c>
      <c r="C201" s="31">
        <v>162</v>
      </c>
      <c r="D201" s="32" t="s">
        <v>221</v>
      </c>
      <c r="E201" s="33">
        <v>99.951999999999998</v>
      </c>
      <c r="F201" s="33">
        <v>111.119</v>
      </c>
      <c r="G201" s="34">
        <f t="shared" si="43"/>
        <v>0.11172362734112373</v>
      </c>
      <c r="H201" s="35">
        <f t="shared" si="44"/>
        <v>7407.933333333337</v>
      </c>
      <c r="J201" s="2">
        <f t="shared" si="45"/>
        <v>3</v>
      </c>
    </row>
    <row r="202" spans="2:10" x14ac:dyDescent="0.3">
      <c r="B202" s="31">
        <f t="shared" si="42"/>
        <v>4</v>
      </c>
      <c r="C202" s="31">
        <v>209</v>
      </c>
      <c r="D202" s="32" t="s">
        <v>263</v>
      </c>
      <c r="E202" s="33">
        <v>114.705</v>
      </c>
      <c r="F202" s="33">
        <v>121.592</v>
      </c>
      <c r="G202" s="34">
        <f t="shared" si="43"/>
        <v>6.0040974674164138E-2</v>
      </c>
      <c r="H202" s="35">
        <f t="shared" si="44"/>
        <v>8106.1333333333369</v>
      </c>
      <c r="J202" s="2">
        <f t="shared" si="45"/>
        <v>4</v>
      </c>
    </row>
    <row r="203" spans="2:10" x14ac:dyDescent="0.3">
      <c r="B203" s="31">
        <f t="shared" si="42"/>
        <v>5</v>
      </c>
      <c r="C203" s="31">
        <v>254</v>
      </c>
      <c r="D203" s="32" t="s">
        <v>301</v>
      </c>
      <c r="E203" s="33">
        <v>122.64</v>
      </c>
      <c r="F203" s="33">
        <v>139.50899999999999</v>
      </c>
      <c r="G203" s="34">
        <f t="shared" si="43"/>
        <v>0.13754892367906058</v>
      </c>
      <c r="H203" s="35">
        <f t="shared" si="44"/>
        <v>9300.600000000004</v>
      </c>
      <c r="J203" s="2">
        <f t="shared" si="45"/>
        <v>5</v>
      </c>
    </row>
    <row r="204" spans="2:10" x14ac:dyDescent="0.3">
      <c r="B204" s="31">
        <f t="shared" si="42"/>
        <v>6</v>
      </c>
      <c r="C204" s="31">
        <v>263</v>
      </c>
      <c r="D204" s="32" t="s">
        <v>307</v>
      </c>
      <c r="E204" s="33">
        <v>141.01</v>
      </c>
      <c r="F204" s="33">
        <v>148.40199999999999</v>
      </c>
      <c r="G204" s="34">
        <f t="shared" si="43"/>
        <v>5.2421814055740645E-2</v>
      </c>
      <c r="H204" s="35">
        <f t="shared" si="44"/>
        <v>9893.4666666666708</v>
      </c>
      <c r="J204" s="2">
        <f t="shared" si="45"/>
        <v>6</v>
      </c>
    </row>
    <row r="205" spans="2:10" x14ac:dyDescent="0.3">
      <c r="B205" s="31">
        <f t="shared" si="42"/>
        <v>7</v>
      </c>
      <c r="C205" s="31">
        <v>266</v>
      </c>
      <c r="D205" s="32" t="s">
        <v>28</v>
      </c>
      <c r="E205" s="33">
        <v>111.303</v>
      </c>
      <c r="F205" s="33">
        <v>150.25399999999999</v>
      </c>
      <c r="G205" s="34">
        <f t="shared" si="43"/>
        <v>0.34995462835682778</v>
      </c>
      <c r="H205" s="35">
        <f t="shared" si="44"/>
        <v>10016.933333333338</v>
      </c>
      <c r="J205" s="2">
        <f t="shared" si="45"/>
        <v>7</v>
      </c>
    </row>
    <row r="206" spans="2:10" x14ac:dyDescent="0.3">
      <c r="B206" s="31">
        <f t="shared" si="42"/>
        <v>8</v>
      </c>
      <c r="C206" s="31">
        <v>272</v>
      </c>
      <c r="D206" s="32" t="s">
        <v>314</v>
      </c>
      <c r="E206" s="33">
        <v>144.03800000000001</v>
      </c>
      <c r="F206" s="33">
        <v>158.863</v>
      </c>
      <c r="G206" s="34">
        <f t="shared" si="43"/>
        <v>0.10292422832863535</v>
      </c>
      <c r="H206" s="35">
        <f t="shared" si="44"/>
        <v>10590.866666666672</v>
      </c>
      <c r="J206" s="2">
        <f t="shared" si="45"/>
        <v>8</v>
      </c>
    </row>
    <row r="207" spans="2:10" x14ac:dyDescent="0.3">
      <c r="B207" s="36">
        <f t="shared" si="42"/>
        <v>9</v>
      </c>
      <c r="C207" s="36">
        <v>290</v>
      </c>
      <c r="D207" s="37" t="s">
        <v>20</v>
      </c>
      <c r="E207" s="38">
        <v>151.61099999999999</v>
      </c>
      <c r="F207" s="38">
        <v>210.749</v>
      </c>
      <c r="G207" s="39">
        <f t="shared" si="43"/>
        <v>0.39006404548482632</v>
      </c>
      <c r="H207" s="40">
        <f t="shared" si="44"/>
        <v>14049.93333333334</v>
      </c>
      <c r="J207" s="2">
        <f t="shared" si="45"/>
        <v>9</v>
      </c>
    </row>
    <row r="208" spans="2:10" x14ac:dyDescent="0.3">
      <c r="B208" s="53" t="s">
        <v>332</v>
      </c>
      <c r="C208" s="53"/>
      <c r="D208" s="54"/>
      <c r="E208" s="55">
        <f>AVERAGE(E199:E207)</f>
        <v>114.61633333333333</v>
      </c>
      <c r="F208" s="55">
        <f>AVERAGE(F199:F207)</f>
        <v>133.41944444444442</v>
      </c>
      <c r="G208" s="52">
        <f>+F208/E208-1</f>
        <v>0.1640526316299693</v>
      </c>
      <c r="H208" s="55">
        <f>AVERAGE(H199:H207)</f>
        <v>8894.6296296296332</v>
      </c>
    </row>
    <row r="209" spans="2:10" x14ac:dyDescent="0.3">
      <c r="E209" s="41"/>
      <c r="F209" s="41"/>
      <c r="G209" s="42"/>
      <c r="H209" s="43"/>
    </row>
    <row r="210" spans="2:10" x14ac:dyDescent="0.3">
      <c r="B210" s="58" t="s">
        <v>138</v>
      </c>
      <c r="C210" s="59"/>
      <c r="D210" s="22" t="str">
        <f>+$D$2</f>
        <v>Nils Holgersson - VA 2024-2025 [kr/kvm inkl moms]</v>
      </c>
      <c r="E210" s="23"/>
      <c r="F210" s="22"/>
      <c r="G210" s="22"/>
      <c r="H210" s="60" t="s">
        <v>70</v>
      </c>
      <c r="J210" s="24"/>
    </row>
    <row r="211" spans="2:10" x14ac:dyDescent="0.3">
      <c r="B211" s="25" t="str">
        <f>+$B$3</f>
        <v>Rang i län 2025</v>
      </c>
      <c r="C211" s="25" t="str">
        <f>+$C$3</f>
        <v>Rang i riket 2025</v>
      </c>
      <c r="D211" s="23" t="s">
        <v>4</v>
      </c>
      <c r="E211" s="25">
        <f>+$E$3</f>
        <v>2024</v>
      </c>
      <c r="F211" s="25">
        <f>+$F$3</f>
        <v>2025</v>
      </c>
      <c r="G211" s="25" t="str">
        <f>+$G$3</f>
        <v>Förändr 25/24</v>
      </c>
      <c r="H211" s="61"/>
    </row>
    <row r="212" spans="2:10" x14ac:dyDescent="0.3">
      <c r="B212" s="26">
        <f t="shared" ref="B212:B219" si="46">RANK(C212,C$212:C$219,1)</f>
        <v>1</v>
      </c>
      <c r="C212" s="26">
        <v>71</v>
      </c>
      <c r="D212" s="27" t="s">
        <v>137</v>
      </c>
      <c r="E212" s="28">
        <v>86.929000000000002</v>
      </c>
      <c r="F212" s="28">
        <v>86.929000000000002</v>
      </c>
      <c r="G212" s="29">
        <f t="shared" ref="G212:G219" si="47">+F212/E212-1</f>
        <v>0</v>
      </c>
      <c r="H212" s="30">
        <f t="shared" ref="H212:H219" si="48">+F212*66.6666666666667</f>
        <v>5795.2666666666701</v>
      </c>
      <c r="J212" s="2">
        <f>RANK(C212,C$212:C$219,1)</f>
        <v>1</v>
      </c>
    </row>
    <row r="213" spans="2:10" x14ac:dyDescent="0.3">
      <c r="B213" s="31">
        <f t="shared" si="46"/>
        <v>2</v>
      </c>
      <c r="C213" s="31">
        <v>74</v>
      </c>
      <c r="D213" s="32" t="s">
        <v>140</v>
      </c>
      <c r="E213" s="33">
        <v>77.856999999999999</v>
      </c>
      <c r="F213" s="33">
        <v>87.207999999999998</v>
      </c>
      <c r="G213" s="34">
        <f t="shared" si="47"/>
        <v>0.12010480753175701</v>
      </c>
      <c r="H213" s="35">
        <f t="shared" si="48"/>
        <v>5813.8666666666695</v>
      </c>
      <c r="J213" s="2">
        <f t="shared" ref="J213:J219" si="49">RANK(C213,C$212:C$219,1)</f>
        <v>2</v>
      </c>
    </row>
    <row r="214" spans="2:10" x14ac:dyDescent="0.3">
      <c r="B214" s="31">
        <f t="shared" si="46"/>
        <v>3</v>
      </c>
      <c r="C214" s="31">
        <v>165</v>
      </c>
      <c r="D214" s="32" t="s">
        <v>224</v>
      </c>
      <c r="E214" s="33">
        <v>107.199</v>
      </c>
      <c r="F214" s="33">
        <v>112.55895</v>
      </c>
      <c r="G214" s="34">
        <f t="shared" si="47"/>
        <v>5.0000000000000044E-2</v>
      </c>
      <c r="H214" s="35">
        <f t="shared" si="48"/>
        <v>7503.930000000003</v>
      </c>
      <c r="J214" s="2">
        <f t="shared" si="49"/>
        <v>3</v>
      </c>
    </row>
    <row r="215" spans="2:10" x14ac:dyDescent="0.3">
      <c r="B215" s="31">
        <f t="shared" si="46"/>
        <v>4</v>
      </c>
      <c r="C215" s="31">
        <v>208</v>
      </c>
      <c r="D215" s="32" t="s">
        <v>52</v>
      </c>
      <c r="E215" s="33">
        <v>94.212999999999994</v>
      </c>
      <c r="F215" s="33">
        <v>121.532</v>
      </c>
      <c r="G215" s="34">
        <f t="shared" si="47"/>
        <v>0.28997059853735685</v>
      </c>
      <c r="H215" s="35">
        <f t="shared" si="48"/>
        <v>8102.1333333333369</v>
      </c>
      <c r="J215" s="2">
        <f t="shared" si="49"/>
        <v>4</v>
      </c>
    </row>
    <row r="216" spans="2:10" x14ac:dyDescent="0.3">
      <c r="B216" s="31">
        <f t="shared" si="46"/>
        <v>5</v>
      </c>
      <c r="C216" s="31">
        <v>210</v>
      </c>
      <c r="D216" s="32" t="s">
        <v>264</v>
      </c>
      <c r="E216" s="33">
        <v>117.175</v>
      </c>
      <c r="F216" s="33">
        <v>121.86499999999999</v>
      </c>
      <c r="G216" s="34">
        <f t="shared" si="47"/>
        <v>4.002560273095801E-2</v>
      </c>
      <c r="H216" s="35">
        <f t="shared" si="48"/>
        <v>8124.3333333333367</v>
      </c>
      <c r="J216" s="2">
        <f t="shared" si="49"/>
        <v>5</v>
      </c>
    </row>
    <row r="217" spans="2:10" x14ac:dyDescent="0.3">
      <c r="B217" s="31">
        <f t="shared" si="46"/>
        <v>6</v>
      </c>
      <c r="C217" s="31">
        <v>223</v>
      </c>
      <c r="D217" s="32" t="s">
        <v>277</v>
      </c>
      <c r="E217" s="33">
        <v>109.544</v>
      </c>
      <c r="F217" s="33">
        <v>125.976</v>
      </c>
      <c r="G217" s="34">
        <f t="shared" si="47"/>
        <v>0.15000365150076678</v>
      </c>
      <c r="H217" s="35">
        <f t="shared" si="48"/>
        <v>8398.4000000000033</v>
      </c>
      <c r="J217" s="2">
        <f t="shared" si="49"/>
        <v>6</v>
      </c>
    </row>
    <row r="218" spans="2:10" x14ac:dyDescent="0.3">
      <c r="B218" s="31">
        <f t="shared" si="46"/>
        <v>7</v>
      </c>
      <c r="C218" s="31">
        <v>247</v>
      </c>
      <c r="D218" s="32" t="s">
        <v>296</v>
      </c>
      <c r="E218" s="33">
        <v>126.553</v>
      </c>
      <c r="F218" s="33">
        <v>135.42099999999999</v>
      </c>
      <c r="G218" s="34">
        <f t="shared" si="47"/>
        <v>7.0073407979265534E-2</v>
      </c>
      <c r="H218" s="35">
        <f t="shared" si="48"/>
        <v>9028.0666666666712</v>
      </c>
      <c r="J218" s="2">
        <f t="shared" si="49"/>
        <v>7</v>
      </c>
    </row>
    <row r="219" spans="2:10" x14ac:dyDescent="0.3">
      <c r="B219" s="36">
        <f t="shared" si="46"/>
        <v>8</v>
      </c>
      <c r="C219" s="36">
        <v>258</v>
      </c>
      <c r="D219" s="37" t="s">
        <v>303</v>
      </c>
      <c r="E219" s="38">
        <v>140.49600000000001</v>
      </c>
      <c r="F219" s="38">
        <v>143.19351999999998</v>
      </c>
      <c r="G219" s="39">
        <f t="shared" si="47"/>
        <v>1.9199977223550713E-2</v>
      </c>
      <c r="H219" s="40">
        <f t="shared" si="48"/>
        <v>9546.2346666666708</v>
      </c>
      <c r="J219" s="2">
        <f t="shared" si="49"/>
        <v>8</v>
      </c>
    </row>
    <row r="220" spans="2:10" x14ac:dyDescent="0.3">
      <c r="B220" s="53" t="s">
        <v>332</v>
      </c>
      <c r="C220" s="53"/>
      <c r="D220" s="54"/>
      <c r="E220" s="55">
        <f>AVERAGE(E212:E219)</f>
        <v>107.49575</v>
      </c>
      <c r="F220" s="55">
        <f>AVERAGE(F212:F219)</f>
        <v>116.83543374999999</v>
      </c>
      <c r="G220" s="52">
        <f>+F220/E220-1</f>
        <v>8.6884214027066031E-2</v>
      </c>
      <c r="H220" s="55">
        <f>AVERAGE(H212:H219)</f>
        <v>7789.0289166666698</v>
      </c>
    </row>
    <row r="221" spans="2:10" x14ac:dyDescent="0.3">
      <c r="E221" s="41"/>
      <c r="F221" s="41"/>
      <c r="G221" s="42"/>
      <c r="H221" s="43"/>
    </row>
    <row r="222" spans="2:10" x14ac:dyDescent="0.3">
      <c r="B222" s="58" t="s">
        <v>125</v>
      </c>
      <c r="C222" s="59"/>
      <c r="D222" s="22" t="str">
        <f>+$D$2</f>
        <v>Nils Holgersson - VA 2024-2025 [kr/kvm inkl moms]</v>
      </c>
      <c r="E222" s="23"/>
      <c r="F222" s="22"/>
      <c r="G222" s="22"/>
      <c r="H222" s="60" t="s">
        <v>70</v>
      </c>
      <c r="J222" s="24"/>
    </row>
    <row r="223" spans="2:10" x14ac:dyDescent="0.3">
      <c r="B223" s="25" t="str">
        <f>+$B$3</f>
        <v>Rang i län 2025</v>
      </c>
      <c r="C223" s="25" t="str">
        <f>+$C$3</f>
        <v>Rang i riket 2025</v>
      </c>
      <c r="D223" s="23" t="s">
        <v>4</v>
      </c>
      <c r="E223" s="25">
        <f>+$E$3</f>
        <v>2024</v>
      </c>
      <c r="F223" s="25">
        <f>+$F$3</f>
        <v>2025</v>
      </c>
      <c r="G223" s="25" t="str">
        <f>+$G$3</f>
        <v>Förändr 25/24</v>
      </c>
      <c r="H223" s="61"/>
    </row>
    <row r="224" spans="2:10" x14ac:dyDescent="0.3">
      <c r="B224" s="26">
        <f t="shared" ref="B224:B239" si="50">RANK(C224,C$224:C$239,1)</f>
        <v>1</v>
      </c>
      <c r="C224" s="26">
        <v>59</v>
      </c>
      <c r="D224" s="27" t="s">
        <v>124</v>
      </c>
      <c r="E224" s="28">
        <v>72.634799999999998</v>
      </c>
      <c r="F224" s="28">
        <v>84.783000000000001</v>
      </c>
      <c r="G224" s="29">
        <f t="shared" ref="G224:G239" si="51">+F224/E224-1</f>
        <v>0.16725040889490983</v>
      </c>
      <c r="H224" s="30">
        <f t="shared" ref="H224:H239" si="52">+F224*66.6666666666667</f>
        <v>5652.2000000000025</v>
      </c>
      <c r="J224" s="2">
        <f>RANK(C224,C$224:C$239,1)</f>
        <v>1</v>
      </c>
    </row>
    <row r="225" spans="2:10" x14ac:dyDescent="0.3">
      <c r="B225" s="31">
        <f t="shared" si="50"/>
        <v>2</v>
      </c>
      <c r="C225" s="31">
        <v>82</v>
      </c>
      <c r="D225" s="32" t="s">
        <v>148</v>
      </c>
      <c r="E225" s="33">
        <v>78.563999999999993</v>
      </c>
      <c r="F225" s="33">
        <v>89.554000000000002</v>
      </c>
      <c r="G225" s="34">
        <f t="shared" si="51"/>
        <v>0.1398859528537244</v>
      </c>
      <c r="H225" s="35">
        <f t="shared" si="52"/>
        <v>5970.2666666666701</v>
      </c>
      <c r="J225" s="2">
        <f t="shared" ref="J225:J239" si="53">RANK(C225,C$224:C$239,1)</f>
        <v>2</v>
      </c>
    </row>
    <row r="226" spans="2:10" x14ac:dyDescent="0.3">
      <c r="B226" s="31">
        <f t="shared" si="50"/>
        <v>3</v>
      </c>
      <c r="C226" s="31">
        <v>90</v>
      </c>
      <c r="D226" s="32" t="s">
        <v>74</v>
      </c>
      <c r="E226" s="33">
        <v>72.989999999999995</v>
      </c>
      <c r="F226" s="33">
        <v>91.179000000000002</v>
      </c>
      <c r="G226" s="34">
        <f t="shared" si="51"/>
        <v>0.24919852034525292</v>
      </c>
      <c r="H226" s="35">
        <f t="shared" si="52"/>
        <v>6078.6000000000031</v>
      </c>
      <c r="J226" s="2">
        <f t="shared" si="53"/>
        <v>3</v>
      </c>
    </row>
    <row r="227" spans="2:10" x14ac:dyDescent="0.3">
      <c r="B227" s="31">
        <f t="shared" si="50"/>
        <v>4</v>
      </c>
      <c r="C227" s="31">
        <v>125</v>
      </c>
      <c r="D227" s="32" t="s">
        <v>186</v>
      </c>
      <c r="E227" s="33">
        <v>89.036000000000001</v>
      </c>
      <c r="F227" s="33">
        <v>102.492</v>
      </c>
      <c r="G227" s="34">
        <f t="shared" si="51"/>
        <v>0.15112988004851968</v>
      </c>
      <c r="H227" s="35">
        <f t="shared" si="52"/>
        <v>6832.8000000000038</v>
      </c>
      <c r="J227" s="2">
        <f t="shared" si="53"/>
        <v>4</v>
      </c>
    </row>
    <row r="228" spans="2:10" x14ac:dyDescent="0.3">
      <c r="B228" s="31">
        <f t="shared" si="50"/>
        <v>5</v>
      </c>
      <c r="C228" s="31">
        <v>127</v>
      </c>
      <c r="D228" s="32" t="s">
        <v>188</v>
      </c>
      <c r="E228" s="33">
        <v>97.176000000000002</v>
      </c>
      <c r="F228" s="33">
        <v>103</v>
      </c>
      <c r="G228" s="34">
        <f t="shared" si="51"/>
        <v>5.9932493619823779E-2</v>
      </c>
      <c r="H228" s="35">
        <f t="shared" si="52"/>
        <v>6866.6666666666697</v>
      </c>
      <c r="J228" s="2">
        <f t="shared" si="53"/>
        <v>5</v>
      </c>
    </row>
    <row r="229" spans="2:10" x14ac:dyDescent="0.3">
      <c r="B229" s="31">
        <f t="shared" si="50"/>
        <v>6</v>
      </c>
      <c r="C229" s="31">
        <v>136</v>
      </c>
      <c r="D229" s="32" t="s">
        <v>197</v>
      </c>
      <c r="E229" s="33">
        <v>102.98099999999999</v>
      </c>
      <c r="F229" s="33">
        <v>105.687</v>
      </c>
      <c r="G229" s="34">
        <f t="shared" si="51"/>
        <v>2.6276691816937037E-2</v>
      </c>
      <c r="H229" s="35">
        <f t="shared" si="52"/>
        <v>7045.8000000000029</v>
      </c>
      <c r="J229" s="2">
        <f t="shared" si="53"/>
        <v>6</v>
      </c>
    </row>
    <row r="230" spans="2:10" x14ac:dyDescent="0.3">
      <c r="B230" s="31">
        <f t="shared" si="50"/>
        <v>7</v>
      </c>
      <c r="C230" s="31">
        <v>142</v>
      </c>
      <c r="D230" s="32" t="s">
        <v>203</v>
      </c>
      <c r="E230" s="33">
        <v>98.525000000000006</v>
      </c>
      <c r="F230" s="33">
        <v>106.52500000000001</v>
      </c>
      <c r="G230" s="34">
        <f t="shared" si="51"/>
        <v>8.1197665567114941E-2</v>
      </c>
      <c r="H230" s="35">
        <f t="shared" si="52"/>
        <v>7101.6666666666706</v>
      </c>
      <c r="J230" s="2">
        <f t="shared" si="53"/>
        <v>7</v>
      </c>
    </row>
    <row r="231" spans="2:10" x14ac:dyDescent="0.3">
      <c r="B231" s="31">
        <f t="shared" si="50"/>
        <v>8</v>
      </c>
      <c r="C231" s="31">
        <v>158</v>
      </c>
      <c r="D231" s="32" t="s">
        <v>218</v>
      </c>
      <c r="E231" s="33">
        <v>105.17</v>
      </c>
      <c r="F231" s="33">
        <v>110.58199999999999</v>
      </c>
      <c r="G231" s="34">
        <f t="shared" si="51"/>
        <v>5.145954169439948E-2</v>
      </c>
      <c r="H231" s="35">
        <f t="shared" si="52"/>
        <v>7372.1333333333369</v>
      </c>
      <c r="J231" s="2">
        <f t="shared" si="53"/>
        <v>8</v>
      </c>
    </row>
    <row r="232" spans="2:10" x14ac:dyDescent="0.3">
      <c r="B232" s="31">
        <f t="shared" si="50"/>
        <v>9</v>
      </c>
      <c r="C232" s="31">
        <v>164</v>
      </c>
      <c r="D232" s="32" t="s">
        <v>223</v>
      </c>
      <c r="E232" s="33">
        <v>108.748</v>
      </c>
      <c r="F232" s="33">
        <v>112.526</v>
      </c>
      <c r="G232" s="34">
        <f t="shared" si="51"/>
        <v>3.4740868797586977E-2</v>
      </c>
      <c r="H232" s="35">
        <f t="shared" si="52"/>
        <v>7501.7333333333372</v>
      </c>
      <c r="J232" s="2">
        <f t="shared" si="53"/>
        <v>9</v>
      </c>
    </row>
    <row r="233" spans="2:10" x14ac:dyDescent="0.3">
      <c r="B233" s="31">
        <f t="shared" si="50"/>
        <v>10</v>
      </c>
      <c r="C233" s="31">
        <v>195</v>
      </c>
      <c r="D233" s="32" t="s">
        <v>253</v>
      </c>
      <c r="E233" s="33">
        <v>104.89400000000001</v>
      </c>
      <c r="F233" s="33">
        <v>117.511</v>
      </c>
      <c r="G233" s="34">
        <f t="shared" si="51"/>
        <v>0.12028333365111443</v>
      </c>
      <c r="H233" s="35">
        <f t="shared" si="52"/>
        <v>7834.0666666666702</v>
      </c>
      <c r="J233" s="2">
        <f t="shared" si="53"/>
        <v>10</v>
      </c>
    </row>
    <row r="234" spans="2:10" x14ac:dyDescent="0.3">
      <c r="B234" s="31">
        <f t="shared" si="50"/>
        <v>11</v>
      </c>
      <c r="C234" s="31">
        <v>202</v>
      </c>
      <c r="D234" s="32" t="s">
        <v>14</v>
      </c>
      <c r="E234" s="33">
        <v>76.400000000000006</v>
      </c>
      <c r="F234" s="33">
        <v>119.381</v>
      </c>
      <c r="G234" s="34">
        <f t="shared" si="51"/>
        <v>0.56257853403141356</v>
      </c>
      <c r="H234" s="35">
        <f t="shared" si="52"/>
        <v>7958.7333333333372</v>
      </c>
      <c r="J234" s="2">
        <f t="shared" si="53"/>
        <v>11</v>
      </c>
    </row>
    <row r="235" spans="2:10" x14ac:dyDescent="0.3">
      <c r="B235" s="31">
        <f t="shared" si="50"/>
        <v>12</v>
      </c>
      <c r="C235" s="31">
        <v>216</v>
      </c>
      <c r="D235" s="32" t="s">
        <v>270</v>
      </c>
      <c r="E235" s="33">
        <v>115.23399999999999</v>
      </c>
      <c r="F235" s="33">
        <v>123.318</v>
      </c>
      <c r="G235" s="34">
        <f t="shared" si="51"/>
        <v>7.0152906260305237E-2</v>
      </c>
      <c r="H235" s="35">
        <f t="shared" si="52"/>
        <v>8221.2000000000044</v>
      </c>
      <c r="J235" s="2">
        <f t="shared" si="53"/>
        <v>12</v>
      </c>
    </row>
    <row r="236" spans="2:10" x14ac:dyDescent="0.3">
      <c r="B236" s="31">
        <f t="shared" si="50"/>
        <v>13</v>
      </c>
      <c r="C236" s="31">
        <v>226</v>
      </c>
      <c r="D236" s="32" t="s">
        <v>279</v>
      </c>
      <c r="E236" s="33">
        <v>115.705</v>
      </c>
      <c r="F236" s="33">
        <v>127.27500000000001</v>
      </c>
      <c r="G236" s="34">
        <f t="shared" si="51"/>
        <v>9.9995678665572019E-2</v>
      </c>
      <c r="H236" s="35">
        <f t="shared" si="52"/>
        <v>8485.0000000000055</v>
      </c>
      <c r="J236" s="2">
        <f t="shared" si="53"/>
        <v>13</v>
      </c>
    </row>
    <row r="237" spans="2:10" x14ac:dyDescent="0.3">
      <c r="B237" s="31">
        <f t="shared" si="50"/>
        <v>14</v>
      </c>
      <c r="C237" s="31">
        <v>235</v>
      </c>
      <c r="D237" s="32" t="s">
        <v>287</v>
      </c>
      <c r="E237" s="33">
        <v>117.557</v>
      </c>
      <c r="F237" s="33">
        <v>131.07599999999999</v>
      </c>
      <c r="G237" s="34">
        <f t="shared" si="51"/>
        <v>0.11499953214185443</v>
      </c>
      <c r="H237" s="35">
        <f t="shared" si="52"/>
        <v>8738.4000000000033</v>
      </c>
      <c r="J237" s="2">
        <f t="shared" si="53"/>
        <v>14</v>
      </c>
    </row>
    <row r="238" spans="2:10" x14ac:dyDescent="0.3">
      <c r="B238" s="31">
        <f t="shared" si="50"/>
        <v>15</v>
      </c>
      <c r="C238" s="31">
        <v>249</v>
      </c>
      <c r="D238" s="32" t="s">
        <v>298</v>
      </c>
      <c r="E238" s="33">
        <v>124.386</v>
      </c>
      <c r="F238" s="33">
        <v>135.86469</v>
      </c>
      <c r="G238" s="34">
        <f t="shared" si="51"/>
        <v>9.2282813178331979E-2</v>
      </c>
      <c r="H238" s="35">
        <f t="shared" si="52"/>
        <v>9057.6460000000043</v>
      </c>
      <c r="J238" s="2">
        <f t="shared" si="53"/>
        <v>15</v>
      </c>
    </row>
    <row r="239" spans="2:10" x14ac:dyDescent="0.3">
      <c r="B239" s="36">
        <f t="shared" si="50"/>
        <v>16</v>
      </c>
      <c r="C239" s="36">
        <v>277</v>
      </c>
      <c r="D239" s="37" t="s">
        <v>319</v>
      </c>
      <c r="E239" s="38">
        <v>138.35</v>
      </c>
      <c r="F239" s="38">
        <v>161.876</v>
      </c>
      <c r="G239" s="39">
        <f t="shared" si="51"/>
        <v>0.17004698229129023</v>
      </c>
      <c r="H239" s="40">
        <f t="shared" si="52"/>
        <v>10791.733333333339</v>
      </c>
      <c r="J239" s="2">
        <f t="shared" si="53"/>
        <v>16</v>
      </c>
    </row>
    <row r="240" spans="2:10" x14ac:dyDescent="0.3">
      <c r="B240" s="53" t="s">
        <v>332</v>
      </c>
      <c r="C240" s="53"/>
      <c r="D240" s="54"/>
      <c r="E240" s="55">
        <f>AVERAGE(E224:E239)</f>
        <v>101.14692499999998</v>
      </c>
      <c r="F240" s="55">
        <f>AVERAGE(F224:F239)</f>
        <v>113.914355625</v>
      </c>
      <c r="G240" s="52">
        <f>+F240/E240-1</f>
        <v>0.12622658202411996</v>
      </c>
      <c r="H240" s="55">
        <f>AVERAGE(H224:H239)</f>
        <v>7594.2903750000032</v>
      </c>
    </row>
    <row r="241" spans="2:10" x14ac:dyDescent="0.3">
      <c r="E241" s="41"/>
      <c r="F241" s="41"/>
      <c r="G241" s="42"/>
      <c r="H241" s="43"/>
    </row>
    <row r="242" spans="2:10" x14ac:dyDescent="0.3">
      <c r="B242" s="58" t="s">
        <v>27</v>
      </c>
      <c r="C242" s="59"/>
      <c r="D242" s="22" t="str">
        <f>+$D$2</f>
        <v>Nils Holgersson - VA 2024-2025 [kr/kvm inkl moms]</v>
      </c>
      <c r="E242" s="23"/>
      <c r="F242" s="22"/>
      <c r="G242" s="22"/>
      <c r="H242" s="60" t="s">
        <v>70</v>
      </c>
      <c r="J242" s="24"/>
    </row>
    <row r="243" spans="2:10" x14ac:dyDescent="0.3">
      <c r="B243" s="25" t="str">
        <f>+$B$3</f>
        <v>Rang i län 2025</v>
      </c>
      <c r="C243" s="25" t="str">
        <f>+$C$3</f>
        <v>Rang i riket 2025</v>
      </c>
      <c r="D243" s="23" t="s">
        <v>4</v>
      </c>
      <c r="E243" s="25">
        <f>+$E$3</f>
        <v>2024</v>
      </c>
      <c r="F243" s="25">
        <f>+$F$3</f>
        <v>2025</v>
      </c>
      <c r="G243" s="25" t="str">
        <f>+$G$3</f>
        <v>Förändr 25/24</v>
      </c>
      <c r="H243" s="61"/>
    </row>
    <row r="244" spans="2:10" x14ac:dyDescent="0.3">
      <c r="B244" s="26">
        <f t="shared" ref="B244:B258" si="54">RANK(C244,C$244:C$258,1)</f>
        <v>1</v>
      </c>
      <c r="C244" s="26">
        <v>6</v>
      </c>
      <c r="D244" s="27" t="s">
        <v>26</v>
      </c>
      <c r="E244" s="28">
        <v>55.164999999999999</v>
      </c>
      <c r="F244" s="28">
        <v>57.369</v>
      </c>
      <c r="G244" s="29">
        <f t="shared" ref="G244:G258" si="55">+F244/E244-1</f>
        <v>3.9952868666727204E-2</v>
      </c>
      <c r="H244" s="30">
        <f t="shared" ref="H244:H258" si="56">+F244*66.6666666666667</f>
        <v>3824.6000000000017</v>
      </c>
      <c r="J244" s="2">
        <f>RANK(C244,C$244:C$258,1)</f>
        <v>1</v>
      </c>
    </row>
    <row r="245" spans="2:10" x14ac:dyDescent="0.3">
      <c r="B245" s="31">
        <f t="shared" si="54"/>
        <v>2</v>
      </c>
      <c r="C245" s="31">
        <v>24</v>
      </c>
      <c r="D245" s="32" t="s">
        <v>71</v>
      </c>
      <c r="E245" s="33">
        <v>63.497899089999997</v>
      </c>
      <c r="F245" s="33">
        <v>70.479690000000005</v>
      </c>
      <c r="G245" s="34">
        <f t="shared" si="55"/>
        <v>0.10995310096959643</v>
      </c>
      <c r="H245" s="35">
        <f t="shared" si="56"/>
        <v>4698.6460000000025</v>
      </c>
      <c r="J245" s="2">
        <f t="shared" ref="J245:J258" si="57">RANK(C245,C$244:C$258,1)</f>
        <v>2</v>
      </c>
    </row>
    <row r="246" spans="2:10" x14ac:dyDescent="0.3">
      <c r="B246" s="31">
        <f t="shared" si="54"/>
        <v>3</v>
      </c>
      <c r="C246" s="31">
        <v>67</v>
      </c>
      <c r="D246" s="32" t="s">
        <v>132</v>
      </c>
      <c r="E246" s="33">
        <v>75.17</v>
      </c>
      <c r="F246" s="33">
        <v>86.46</v>
      </c>
      <c r="G246" s="34">
        <f t="shared" si="55"/>
        <v>0.15019289610216835</v>
      </c>
      <c r="H246" s="35">
        <f t="shared" si="56"/>
        <v>5764.0000000000027</v>
      </c>
      <c r="J246" s="2">
        <f t="shared" si="57"/>
        <v>3</v>
      </c>
    </row>
    <row r="247" spans="2:10" x14ac:dyDescent="0.3">
      <c r="B247" s="31">
        <f t="shared" si="54"/>
        <v>4</v>
      </c>
      <c r="C247" s="31">
        <v>80</v>
      </c>
      <c r="D247" s="32" t="s">
        <v>146</v>
      </c>
      <c r="E247" s="33">
        <v>84.102000000000004</v>
      </c>
      <c r="F247" s="33">
        <v>88.873000000000005</v>
      </c>
      <c r="G247" s="34">
        <f t="shared" si="55"/>
        <v>5.6728734156143767E-2</v>
      </c>
      <c r="H247" s="35">
        <f t="shared" si="56"/>
        <v>5924.8666666666695</v>
      </c>
      <c r="J247" s="2">
        <f t="shared" si="57"/>
        <v>4</v>
      </c>
    </row>
    <row r="248" spans="2:10" x14ac:dyDescent="0.3">
      <c r="B248" s="31">
        <f t="shared" si="54"/>
        <v>5</v>
      </c>
      <c r="C248" s="31">
        <v>101</v>
      </c>
      <c r="D248" s="32" t="s">
        <v>163</v>
      </c>
      <c r="E248" s="33">
        <v>92.647999999999996</v>
      </c>
      <c r="F248" s="33">
        <v>93.072000000000003</v>
      </c>
      <c r="G248" s="34">
        <f t="shared" si="55"/>
        <v>4.5764614454710806E-3</v>
      </c>
      <c r="H248" s="35">
        <f t="shared" si="56"/>
        <v>6204.8000000000029</v>
      </c>
      <c r="J248" s="2">
        <f t="shared" si="57"/>
        <v>5</v>
      </c>
    </row>
    <row r="249" spans="2:10" x14ac:dyDescent="0.3">
      <c r="B249" s="31">
        <f t="shared" si="54"/>
        <v>6</v>
      </c>
      <c r="C249" s="31">
        <v>126</v>
      </c>
      <c r="D249" s="32" t="s">
        <v>187</v>
      </c>
      <c r="E249" s="33">
        <v>98.87</v>
      </c>
      <c r="F249" s="33">
        <v>102.815</v>
      </c>
      <c r="G249" s="34">
        <f t="shared" si="55"/>
        <v>3.9900879943360001E-2</v>
      </c>
      <c r="H249" s="35">
        <f t="shared" si="56"/>
        <v>6854.3333333333367</v>
      </c>
      <c r="J249" s="2">
        <f t="shared" si="57"/>
        <v>6</v>
      </c>
    </row>
    <row r="250" spans="2:10" x14ac:dyDescent="0.3">
      <c r="B250" s="31">
        <f t="shared" si="54"/>
        <v>7</v>
      </c>
      <c r="C250" s="31">
        <v>129</v>
      </c>
      <c r="D250" s="32" t="s">
        <v>190</v>
      </c>
      <c r="E250" s="33">
        <v>98.9</v>
      </c>
      <c r="F250" s="33">
        <v>103.37</v>
      </c>
      <c r="G250" s="34">
        <f t="shared" si="55"/>
        <v>4.5197168857431747E-2</v>
      </c>
      <c r="H250" s="35">
        <f t="shared" si="56"/>
        <v>6891.3333333333367</v>
      </c>
      <c r="J250" s="2">
        <f t="shared" si="57"/>
        <v>7</v>
      </c>
    </row>
    <row r="251" spans="2:10" x14ac:dyDescent="0.3">
      <c r="B251" s="31">
        <f t="shared" si="54"/>
        <v>8</v>
      </c>
      <c r="C251" s="31">
        <v>139</v>
      </c>
      <c r="D251" s="32" t="s">
        <v>200</v>
      </c>
      <c r="E251" s="33">
        <v>106.595</v>
      </c>
      <c r="F251" s="33">
        <v>105.84</v>
      </c>
      <c r="G251" s="34">
        <f t="shared" si="55"/>
        <v>-7.0828838125615023E-3</v>
      </c>
      <c r="H251" s="35">
        <f t="shared" si="56"/>
        <v>7056.0000000000036</v>
      </c>
      <c r="J251" s="2">
        <f t="shared" si="57"/>
        <v>8</v>
      </c>
    </row>
    <row r="252" spans="2:10" x14ac:dyDescent="0.3">
      <c r="B252" s="31">
        <f t="shared" si="54"/>
        <v>9</v>
      </c>
      <c r="C252" s="31">
        <v>140</v>
      </c>
      <c r="D252" s="32" t="s">
        <v>201</v>
      </c>
      <c r="E252" s="33">
        <v>103.75</v>
      </c>
      <c r="F252" s="33">
        <v>105.845</v>
      </c>
      <c r="G252" s="34">
        <f t="shared" si="55"/>
        <v>2.0192771084337258E-2</v>
      </c>
      <c r="H252" s="35">
        <f t="shared" si="56"/>
        <v>7056.3333333333367</v>
      </c>
      <c r="J252" s="2">
        <f t="shared" si="57"/>
        <v>9</v>
      </c>
    </row>
    <row r="253" spans="2:10" x14ac:dyDescent="0.3">
      <c r="B253" s="31">
        <f t="shared" si="54"/>
        <v>10</v>
      </c>
      <c r="C253" s="31">
        <v>166</v>
      </c>
      <c r="D253" s="32" t="s">
        <v>225</v>
      </c>
      <c r="E253" s="33">
        <v>107.25700000000001</v>
      </c>
      <c r="F253" s="33">
        <v>112.66500000000001</v>
      </c>
      <c r="G253" s="34">
        <f t="shared" si="55"/>
        <v>5.0420951546286119E-2</v>
      </c>
      <c r="H253" s="35">
        <f t="shared" si="56"/>
        <v>7511.0000000000045</v>
      </c>
      <c r="J253" s="2">
        <f t="shared" si="57"/>
        <v>10</v>
      </c>
    </row>
    <row r="254" spans="2:10" x14ac:dyDescent="0.3">
      <c r="B254" s="31">
        <f t="shared" si="54"/>
        <v>11</v>
      </c>
      <c r="C254" s="31">
        <v>168</v>
      </c>
      <c r="D254" s="32" t="s">
        <v>227</v>
      </c>
      <c r="E254" s="33">
        <v>112.80800000000001</v>
      </c>
      <c r="F254" s="33">
        <v>112.80800000000001</v>
      </c>
      <c r="G254" s="34">
        <f t="shared" si="55"/>
        <v>0</v>
      </c>
      <c r="H254" s="35">
        <f t="shared" si="56"/>
        <v>7520.5333333333374</v>
      </c>
      <c r="J254" s="2">
        <f t="shared" si="57"/>
        <v>11</v>
      </c>
    </row>
    <row r="255" spans="2:10" x14ac:dyDescent="0.3">
      <c r="B255" s="31">
        <f t="shared" si="54"/>
        <v>12</v>
      </c>
      <c r="C255" s="31">
        <v>218</v>
      </c>
      <c r="D255" s="32" t="s">
        <v>272</v>
      </c>
      <c r="E255" s="33">
        <v>116.85599999999999</v>
      </c>
      <c r="F255" s="33">
        <v>123.86</v>
      </c>
      <c r="G255" s="34">
        <f t="shared" si="55"/>
        <v>5.9937016498939011E-2</v>
      </c>
      <c r="H255" s="35">
        <f t="shared" si="56"/>
        <v>8257.3333333333376</v>
      </c>
      <c r="J255" s="2">
        <f t="shared" si="57"/>
        <v>12</v>
      </c>
    </row>
    <row r="256" spans="2:10" x14ac:dyDescent="0.3">
      <c r="B256" s="31">
        <f t="shared" si="54"/>
        <v>13</v>
      </c>
      <c r="C256" s="31">
        <v>225</v>
      </c>
      <c r="D256" s="32" t="s">
        <v>61</v>
      </c>
      <c r="E256" s="33">
        <v>101.57</v>
      </c>
      <c r="F256" s="33">
        <v>126.98</v>
      </c>
      <c r="G256" s="34">
        <f t="shared" si="55"/>
        <v>0.25017229496898707</v>
      </c>
      <c r="H256" s="35">
        <f t="shared" si="56"/>
        <v>8465.3333333333376</v>
      </c>
      <c r="J256" s="2">
        <f t="shared" si="57"/>
        <v>13</v>
      </c>
    </row>
    <row r="257" spans="2:10" x14ac:dyDescent="0.3">
      <c r="B257" s="31">
        <f t="shared" si="54"/>
        <v>14</v>
      </c>
      <c r="C257" s="31">
        <v>229</v>
      </c>
      <c r="D257" s="32" t="s">
        <v>282</v>
      </c>
      <c r="E257" s="33">
        <v>107.32</v>
      </c>
      <c r="F257" s="33">
        <v>128.15</v>
      </c>
      <c r="G257" s="34">
        <f t="shared" si="55"/>
        <v>0.19409243384271346</v>
      </c>
      <c r="H257" s="35">
        <f t="shared" si="56"/>
        <v>8543.3333333333376</v>
      </c>
      <c r="J257" s="2">
        <f t="shared" si="57"/>
        <v>14</v>
      </c>
    </row>
    <row r="258" spans="2:10" x14ac:dyDescent="0.3">
      <c r="B258" s="36">
        <f t="shared" si="54"/>
        <v>15</v>
      </c>
      <c r="C258" s="36">
        <v>232</v>
      </c>
      <c r="D258" s="37" t="s">
        <v>285</v>
      </c>
      <c r="E258" s="38">
        <v>116.38</v>
      </c>
      <c r="F258" s="38">
        <v>129.90700000000001</v>
      </c>
      <c r="G258" s="39">
        <f t="shared" si="55"/>
        <v>0.11623131122185959</v>
      </c>
      <c r="H258" s="40">
        <f t="shared" si="56"/>
        <v>8660.4666666666708</v>
      </c>
      <c r="J258" s="2">
        <f t="shared" si="57"/>
        <v>15</v>
      </c>
    </row>
    <row r="259" spans="2:10" x14ac:dyDescent="0.3">
      <c r="B259" s="53" t="s">
        <v>332</v>
      </c>
      <c r="C259" s="53"/>
      <c r="D259" s="54"/>
      <c r="E259" s="55">
        <f>AVERAGE(E244:E258)</f>
        <v>96.05925993933333</v>
      </c>
      <c r="F259" s="55">
        <f>AVERAGE(F244:F258)</f>
        <v>103.23291266666666</v>
      </c>
      <c r="G259" s="52">
        <f>+F259/E259-1</f>
        <v>7.4679450287914895E-2</v>
      </c>
      <c r="H259" s="55">
        <f>AVERAGE(H244:H258)</f>
        <v>6882.1941777777829</v>
      </c>
    </row>
    <row r="260" spans="2:10" x14ac:dyDescent="0.3">
      <c r="E260" s="41"/>
      <c r="F260" s="41"/>
      <c r="G260" s="42"/>
      <c r="H260" s="43"/>
    </row>
    <row r="261" spans="2:10" x14ac:dyDescent="0.3">
      <c r="B261" s="58" t="s">
        <v>168</v>
      </c>
      <c r="C261" s="59"/>
      <c r="D261" s="22" t="str">
        <f>+$D$2</f>
        <v>Nils Holgersson - VA 2024-2025 [kr/kvm inkl moms]</v>
      </c>
      <c r="E261" s="23"/>
      <c r="F261" s="22"/>
      <c r="G261" s="22"/>
      <c r="H261" s="60" t="s">
        <v>70</v>
      </c>
      <c r="J261" s="24"/>
    </row>
    <row r="262" spans="2:10" x14ac:dyDescent="0.3">
      <c r="B262" s="25" t="str">
        <f>+$B$3</f>
        <v>Rang i län 2025</v>
      </c>
      <c r="C262" s="25" t="str">
        <f>+$C$3</f>
        <v>Rang i riket 2025</v>
      </c>
      <c r="D262" s="23" t="s">
        <v>4</v>
      </c>
      <c r="E262" s="25">
        <f>+$E$3</f>
        <v>2024</v>
      </c>
      <c r="F262" s="25">
        <f>+$F$3</f>
        <v>2025</v>
      </c>
      <c r="G262" s="25" t="str">
        <f>+$G$3</f>
        <v>Förändr 25/24</v>
      </c>
      <c r="H262" s="61"/>
    </row>
    <row r="263" spans="2:10" x14ac:dyDescent="0.3">
      <c r="B263" s="26">
        <f t="shared" ref="B263:B269" si="58">RANK(C263,C$263:C$269,1)</f>
        <v>1</v>
      </c>
      <c r="C263" s="26">
        <v>105</v>
      </c>
      <c r="D263" s="27" t="s">
        <v>167</v>
      </c>
      <c r="E263" s="28">
        <v>87.078000000000003</v>
      </c>
      <c r="F263" s="28">
        <v>94.878</v>
      </c>
      <c r="G263" s="29">
        <f t="shared" ref="G263:G269" si="59">+F263/E263-1</f>
        <v>8.9574863915110603E-2</v>
      </c>
      <c r="H263" s="30">
        <f t="shared" ref="H263:H269" si="60">+F263*66.6666666666667</f>
        <v>6325.2000000000035</v>
      </c>
      <c r="J263" s="2">
        <f>RANK(C263,C$263:C$269,1)</f>
        <v>1</v>
      </c>
    </row>
    <row r="264" spans="2:10" x14ac:dyDescent="0.3">
      <c r="B264" s="31">
        <f t="shared" si="58"/>
        <v>2</v>
      </c>
      <c r="C264" s="31">
        <v>177</v>
      </c>
      <c r="D264" s="32" t="s">
        <v>235</v>
      </c>
      <c r="E264" s="33">
        <v>106.679</v>
      </c>
      <c r="F264" s="33">
        <v>113.455</v>
      </c>
      <c r="G264" s="34">
        <f t="shared" si="59"/>
        <v>6.3517655771051507E-2</v>
      </c>
      <c r="H264" s="35">
        <f t="shared" si="60"/>
        <v>7563.6666666666706</v>
      </c>
      <c r="J264" s="2">
        <f t="shared" ref="J264:J269" si="61">RANK(C264,C$263:C$269,1)</f>
        <v>2</v>
      </c>
    </row>
    <row r="265" spans="2:10" x14ac:dyDescent="0.3">
      <c r="B265" s="31">
        <f t="shared" si="58"/>
        <v>3</v>
      </c>
      <c r="C265" s="31">
        <v>211</v>
      </c>
      <c r="D265" s="32" t="s">
        <v>265</v>
      </c>
      <c r="E265" s="33">
        <v>105.58</v>
      </c>
      <c r="F265" s="33">
        <v>122.298</v>
      </c>
      <c r="G265" s="34">
        <f t="shared" si="59"/>
        <v>0.15834438340594814</v>
      </c>
      <c r="H265" s="35">
        <f t="shared" si="60"/>
        <v>8153.2000000000044</v>
      </c>
      <c r="J265" s="2">
        <f t="shared" si="61"/>
        <v>3</v>
      </c>
    </row>
    <row r="266" spans="2:10" x14ac:dyDescent="0.3">
      <c r="B266" s="31">
        <f t="shared" si="58"/>
        <v>4</v>
      </c>
      <c r="C266" s="31">
        <v>220</v>
      </c>
      <c r="D266" s="32" t="s">
        <v>274</v>
      </c>
      <c r="E266" s="33">
        <v>119.47</v>
      </c>
      <c r="F266" s="33">
        <v>124.306</v>
      </c>
      <c r="G266" s="34">
        <f t="shared" si="59"/>
        <v>4.0478781284004395E-2</v>
      </c>
      <c r="H266" s="35">
        <f t="shared" si="60"/>
        <v>8287.0666666666712</v>
      </c>
      <c r="J266" s="2">
        <f t="shared" si="61"/>
        <v>4</v>
      </c>
    </row>
    <row r="267" spans="2:10" x14ac:dyDescent="0.3">
      <c r="B267" s="31">
        <f t="shared" si="58"/>
        <v>5</v>
      </c>
      <c r="C267" s="31">
        <v>227</v>
      </c>
      <c r="D267" s="32" t="s">
        <v>280</v>
      </c>
      <c r="E267" s="33">
        <v>107.119</v>
      </c>
      <c r="F267" s="33">
        <v>127.483</v>
      </c>
      <c r="G267" s="34">
        <f t="shared" si="59"/>
        <v>0.19010633034288982</v>
      </c>
      <c r="H267" s="35">
        <f t="shared" si="60"/>
        <v>8498.8666666666704</v>
      </c>
      <c r="J267" s="2">
        <f t="shared" si="61"/>
        <v>5</v>
      </c>
    </row>
    <row r="268" spans="2:10" x14ac:dyDescent="0.3">
      <c r="B268" s="31">
        <f t="shared" si="58"/>
        <v>6</v>
      </c>
      <c r="C268" s="31">
        <v>228</v>
      </c>
      <c r="D268" s="32" t="s">
        <v>281</v>
      </c>
      <c r="E268" s="33">
        <v>120.93883</v>
      </c>
      <c r="F268" s="33">
        <v>127.84</v>
      </c>
      <c r="G268" s="34">
        <f t="shared" si="59"/>
        <v>5.7063310435531811E-2</v>
      </c>
      <c r="H268" s="35">
        <f t="shared" si="60"/>
        <v>8522.6666666666715</v>
      </c>
      <c r="J268" s="2">
        <f t="shared" si="61"/>
        <v>6</v>
      </c>
    </row>
    <row r="269" spans="2:10" x14ac:dyDescent="0.3">
      <c r="B269" s="36">
        <f t="shared" si="58"/>
        <v>7</v>
      </c>
      <c r="C269" s="36">
        <v>261</v>
      </c>
      <c r="D269" s="37" t="s">
        <v>306</v>
      </c>
      <c r="E269" s="38">
        <v>138.44399999999999</v>
      </c>
      <c r="F269" s="38">
        <v>147.41999999999999</v>
      </c>
      <c r="G269" s="39">
        <f t="shared" si="59"/>
        <v>6.4834879084683994E-2</v>
      </c>
      <c r="H269" s="40">
        <f t="shared" si="60"/>
        <v>9828.0000000000036</v>
      </c>
      <c r="J269" s="2">
        <f t="shared" si="61"/>
        <v>7</v>
      </c>
    </row>
    <row r="270" spans="2:10" x14ac:dyDescent="0.3">
      <c r="B270" s="53" t="s">
        <v>332</v>
      </c>
      <c r="C270" s="53"/>
      <c r="D270" s="54"/>
      <c r="E270" s="55">
        <f>AVERAGE(E263:E269)</f>
        <v>112.18697571428571</v>
      </c>
      <c r="F270" s="55">
        <f>AVERAGE(F263:F269)</f>
        <v>122.52571428571427</v>
      </c>
      <c r="G270" s="52">
        <f>+F270/E270-1</f>
        <v>9.215631766167709E-2</v>
      </c>
      <c r="H270" s="55">
        <f>AVERAGE(H263:H269)</f>
        <v>8168.3809523809568</v>
      </c>
    </row>
    <row r="271" spans="2:10" x14ac:dyDescent="0.3">
      <c r="E271" s="41"/>
      <c r="F271" s="41"/>
      <c r="G271" s="42"/>
      <c r="H271" s="43"/>
    </row>
    <row r="272" spans="2:10" x14ac:dyDescent="0.3">
      <c r="B272" s="58" t="s">
        <v>13</v>
      </c>
      <c r="C272" s="59"/>
      <c r="D272" s="22" t="str">
        <f>+$D$2</f>
        <v>Nils Holgersson - VA 2024-2025 [kr/kvm inkl moms]</v>
      </c>
      <c r="E272" s="23"/>
      <c r="F272" s="22"/>
      <c r="G272" s="22"/>
      <c r="H272" s="60" t="s">
        <v>70</v>
      </c>
      <c r="J272" s="24"/>
    </row>
    <row r="273" spans="2:10" x14ac:dyDescent="0.3">
      <c r="B273" s="25" t="str">
        <f>+$B$3</f>
        <v>Rang i län 2025</v>
      </c>
      <c r="C273" s="25" t="str">
        <f>+$C$3</f>
        <v>Rang i riket 2025</v>
      </c>
      <c r="D273" s="23" t="s">
        <v>4</v>
      </c>
      <c r="E273" s="25">
        <f>+$E$3</f>
        <v>2024</v>
      </c>
      <c r="F273" s="25">
        <f>+$F$3</f>
        <v>2025</v>
      </c>
      <c r="G273" s="25" t="str">
        <f>+$G$3</f>
        <v>Förändr 25/24</v>
      </c>
      <c r="H273" s="61"/>
    </row>
    <row r="274" spans="2:10" x14ac:dyDescent="0.3">
      <c r="B274" s="26">
        <f t="shared" ref="B274:B283" si="62">RANK(C274,C$274:C$283,1)</f>
        <v>1</v>
      </c>
      <c r="C274" s="26">
        <v>1</v>
      </c>
      <c r="D274" s="27" t="s">
        <v>12</v>
      </c>
      <c r="E274" s="28">
        <v>42.8065</v>
      </c>
      <c r="F274" s="28">
        <v>46.655000000000001</v>
      </c>
      <c r="G274" s="29">
        <f t="shared" ref="G274:G283" si="63">+F274/E274-1</f>
        <v>8.9904570567554076E-2</v>
      </c>
      <c r="H274" s="30">
        <f t="shared" ref="H274:H283" si="64">+F274*66.6666666666667</f>
        <v>3110.3333333333348</v>
      </c>
      <c r="J274" s="2">
        <f>RANK(C274,C$274:C$283,1)</f>
        <v>1</v>
      </c>
    </row>
    <row r="275" spans="2:10" x14ac:dyDescent="0.3">
      <c r="B275" s="31">
        <f t="shared" si="62"/>
        <v>2</v>
      </c>
      <c r="C275" s="31">
        <v>5</v>
      </c>
      <c r="D275" s="32" t="s">
        <v>24</v>
      </c>
      <c r="E275" s="33">
        <v>51.84</v>
      </c>
      <c r="F275" s="33">
        <v>57.026000000000003</v>
      </c>
      <c r="G275" s="34">
        <f t="shared" si="63"/>
        <v>0.10003858024691348</v>
      </c>
      <c r="H275" s="35">
        <f t="shared" si="64"/>
        <v>3801.7333333333354</v>
      </c>
      <c r="J275" s="2">
        <f t="shared" ref="J275:J283" si="65">RANK(C275,C$274:C$283,1)</f>
        <v>2</v>
      </c>
    </row>
    <row r="276" spans="2:10" x14ac:dyDescent="0.3">
      <c r="B276" s="31">
        <f t="shared" si="62"/>
        <v>3</v>
      </c>
      <c r="C276" s="31">
        <v>7</v>
      </c>
      <c r="D276" s="32" t="s">
        <v>29</v>
      </c>
      <c r="E276" s="33">
        <v>59.463000000000001</v>
      </c>
      <c r="F276" s="33">
        <v>59.454999999999998</v>
      </c>
      <c r="G276" s="34">
        <f t="shared" si="63"/>
        <v>-1.3453744345226504E-4</v>
      </c>
      <c r="H276" s="35">
        <f t="shared" si="64"/>
        <v>3963.6666666666683</v>
      </c>
      <c r="J276" s="2">
        <f t="shared" si="65"/>
        <v>3</v>
      </c>
    </row>
    <row r="277" spans="2:10" x14ac:dyDescent="0.3">
      <c r="B277" s="31">
        <f t="shared" si="62"/>
        <v>4</v>
      </c>
      <c r="C277" s="31">
        <v>54</v>
      </c>
      <c r="D277" s="32" t="s">
        <v>120</v>
      </c>
      <c r="E277" s="33">
        <v>75.125</v>
      </c>
      <c r="F277" s="33">
        <v>83.388000000000005</v>
      </c>
      <c r="G277" s="34">
        <f t="shared" si="63"/>
        <v>0.10999001663893515</v>
      </c>
      <c r="H277" s="35">
        <f t="shared" si="64"/>
        <v>5559.2000000000035</v>
      </c>
      <c r="J277" s="2">
        <f t="shared" si="65"/>
        <v>4</v>
      </c>
    </row>
    <row r="278" spans="2:10" x14ac:dyDescent="0.3">
      <c r="B278" s="31">
        <f t="shared" si="62"/>
        <v>5</v>
      </c>
      <c r="C278" s="31">
        <v>68</v>
      </c>
      <c r="D278" s="32" t="s">
        <v>133</v>
      </c>
      <c r="E278" s="33">
        <v>83.007999999999996</v>
      </c>
      <c r="F278" s="33">
        <v>86.575999999999993</v>
      </c>
      <c r="G278" s="34">
        <f t="shared" si="63"/>
        <v>4.2983808789514244E-2</v>
      </c>
      <c r="H278" s="35">
        <f t="shared" si="64"/>
        <v>5771.7333333333354</v>
      </c>
      <c r="J278" s="2">
        <f t="shared" si="65"/>
        <v>5</v>
      </c>
    </row>
    <row r="279" spans="2:10" x14ac:dyDescent="0.3">
      <c r="B279" s="31">
        <f t="shared" si="62"/>
        <v>6</v>
      </c>
      <c r="C279" s="31">
        <v>75</v>
      </c>
      <c r="D279" s="32" t="s">
        <v>141</v>
      </c>
      <c r="E279" s="33">
        <v>81.045000000000002</v>
      </c>
      <c r="F279" s="33">
        <v>87.325000000000003</v>
      </c>
      <c r="G279" s="34">
        <f t="shared" si="63"/>
        <v>7.7487815411191319E-2</v>
      </c>
      <c r="H279" s="35">
        <f t="shared" si="64"/>
        <v>5821.6666666666697</v>
      </c>
      <c r="J279" s="2">
        <f t="shared" si="65"/>
        <v>6</v>
      </c>
    </row>
    <row r="280" spans="2:10" x14ac:dyDescent="0.3">
      <c r="B280" s="31">
        <f t="shared" si="62"/>
        <v>7</v>
      </c>
      <c r="C280" s="31">
        <v>87</v>
      </c>
      <c r="D280" s="32" t="s">
        <v>151</v>
      </c>
      <c r="E280" s="33">
        <v>82.561999999999998</v>
      </c>
      <c r="F280" s="33">
        <v>90.81</v>
      </c>
      <c r="G280" s="34">
        <f t="shared" si="63"/>
        <v>9.9900680700564459E-2</v>
      </c>
      <c r="H280" s="35">
        <f t="shared" si="64"/>
        <v>6054.0000000000027</v>
      </c>
      <c r="J280" s="2">
        <f t="shared" si="65"/>
        <v>7</v>
      </c>
    </row>
    <row r="281" spans="2:10" x14ac:dyDescent="0.3">
      <c r="B281" s="31">
        <f t="shared" si="62"/>
        <v>8</v>
      </c>
      <c r="C281" s="31">
        <v>94</v>
      </c>
      <c r="D281" s="32" t="s">
        <v>156</v>
      </c>
      <c r="E281" s="33">
        <v>91.965000000000003</v>
      </c>
      <c r="F281" s="33">
        <v>91.965000000000003</v>
      </c>
      <c r="G281" s="34">
        <f t="shared" si="63"/>
        <v>0</v>
      </c>
      <c r="H281" s="35">
        <f t="shared" si="64"/>
        <v>6131.0000000000036</v>
      </c>
      <c r="J281" s="2">
        <f t="shared" si="65"/>
        <v>8</v>
      </c>
    </row>
    <row r="282" spans="2:10" x14ac:dyDescent="0.3">
      <c r="B282" s="31">
        <f t="shared" si="62"/>
        <v>9</v>
      </c>
      <c r="C282" s="31">
        <v>153</v>
      </c>
      <c r="D282" s="32" t="s">
        <v>213</v>
      </c>
      <c r="E282" s="33">
        <v>95.342850000000013</v>
      </c>
      <c r="F282" s="33">
        <v>109.13200000000001</v>
      </c>
      <c r="G282" s="34">
        <f t="shared" si="63"/>
        <v>0.14462699615125829</v>
      </c>
      <c r="H282" s="35">
        <f t="shared" si="64"/>
        <v>7275.4666666666708</v>
      </c>
      <c r="J282" s="2">
        <f t="shared" si="65"/>
        <v>9</v>
      </c>
    </row>
    <row r="283" spans="2:10" x14ac:dyDescent="0.3">
      <c r="B283" s="36">
        <f t="shared" si="62"/>
        <v>10</v>
      </c>
      <c r="C283" s="36">
        <v>267</v>
      </c>
      <c r="D283" s="37" t="s">
        <v>310</v>
      </c>
      <c r="E283" s="38">
        <v>151.71875</v>
      </c>
      <c r="F283" s="38">
        <v>151.71875</v>
      </c>
      <c r="G283" s="39">
        <f t="shared" si="63"/>
        <v>0</v>
      </c>
      <c r="H283" s="40">
        <f t="shared" si="64"/>
        <v>10114.583333333338</v>
      </c>
      <c r="J283" s="2">
        <f t="shared" si="65"/>
        <v>10</v>
      </c>
    </row>
    <row r="284" spans="2:10" x14ac:dyDescent="0.3">
      <c r="B284" s="53" t="s">
        <v>332</v>
      </c>
      <c r="C284" s="53"/>
      <c r="D284" s="54"/>
      <c r="E284" s="55">
        <f>AVERAGE(E274:E283)</f>
        <v>81.487610000000004</v>
      </c>
      <c r="F284" s="55">
        <f>AVERAGE(F274:F283)</f>
        <v>86.405075000000011</v>
      </c>
      <c r="G284" s="52">
        <f>+F284/E284-1</f>
        <v>6.0346167963448716E-2</v>
      </c>
      <c r="H284" s="55">
        <f>AVERAGE(H274:H283)</f>
        <v>5760.3383333333368</v>
      </c>
    </row>
    <row r="285" spans="2:10" x14ac:dyDescent="0.3">
      <c r="E285" s="41"/>
      <c r="F285" s="41"/>
      <c r="G285" s="42"/>
      <c r="H285" s="43"/>
    </row>
    <row r="286" spans="2:10" x14ac:dyDescent="0.3">
      <c r="B286" s="58" t="s">
        <v>46</v>
      </c>
      <c r="C286" s="59"/>
      <c r="D286" s="22" t="str">
        <f>+$D$2</f>
        <v>Nils Holgersson - VA 2024-2025 [kr/kvm inkl moms]</v>
      </c>
      <c r="E286" s="23"/>
      <c r="F286" s="22"/>
      <c r="G286" s="22"/>
      <c r="H286" s="60" t="s">
        <v>70</v>
      </c>
      <c r="J286" s="24"/>
    </row>
    <row r="287" spans="2:10" x14ac:dyDescent="0.3">
      <c r="B287" s="25" t="str">
        <f>+$B$3</f>
        <v>Rang i län 2025</v>
      </c>
      <c r="C287" s="25" t="str">
        <f>+$C$3</f>
        <v>Rang i riket 2025</v>
      </c>
      <c r="D287" s="23" t="s">
        <v>4</v>
      </c>
      <c r="E287" s="25">
        <f>+$E$3</f>
        <v>2024</v>
      </c>
      <c r="F287" s="25">
        <f>+$F$3</f>
        <v>2025</v>
      </c>
      <c r="G287" s="25" t="str">
        <f>+$G$3</f>
        <v>Förändr 25/24</v>
      </c>
      <c r="H287" s="61"/>
    </row>
    <row r="288" spans="2:10" x14ac:dyDescent="0.3">
      <c r="B288" s="26">
        <f t="shared" ref="B288:B319" si="66">RANK(C288,C$288:C$336,1)</f>
        <v>1</v>
      </c>
      <c r="C288" s="26">
        <v>14</v>
      </c>
      <c r="D288" s="27" t="s">
        <v>45</v>
      </c>
      <c r="E288" s="28">
        <v>65.924999999999997</v>
      </c>
      <c r="F288" s="28">
        <v>65.650000000000006</v>
      </c>
      <c r="G288" s="29">
        <f t="shared" ref="G288:G336" si="67">+F288/E288-1</f>
        <v>-4.1714069017821931E-3</v>
      </c>
      <c r="H288" s="30">
        <f t="shared" ref="H288:H336" si="68">+F288*66.6666666666667</f>
        <v>4376.6666666666688</v>
      </c>
      <c r="J288" s="2">
        <f>RANK(C288,C$288:C$336,1)</f>
        <v>1</v>
      </c>
    </row>
    <row r="289" spans="2:10" x14ac:dyDescent="0.3">
      <c r="B289" s="31">
        <f t="shared" si="66"/>
        <v>2</v>
      </c>
      <c r="C289" s="31">
        <v>19</v>
      </c>
      <c r="D289" s="32" t="s">
        <v>56</v>
      </c>
      <c r="E289" s="33">
        <v>64.207999999999998</v>
      </c>
      <c r="F289" s="33">
        <v>68.7</v>
      </c>
      <c r="G289" s="34">
        <f t="shared" si="67"/>
        <v>6.9960129578868768E-2</v>
      </c>
      <c r="H289" s="35">
        <f t="shared" si="68"/>
        <v>4580.0000000000027</v>
      </c>
      <c r="J289" s="2">
        <f t="shared" ref="J289:J336" si="69">RANK(C289,C$288:C$336,1)</f>
        <v>2</v>
      </c>
    </row>
    <row r="290" spans="2:10" x14ac:dyDescent="0.3">
      <c r="B290" s="31">
        <f t="shared" si="66"/>
        <v>3</v>
      </c>
      <c r="C290" s="31">
        <v>20</v>
      </c>
      <c r="D290" s="32" t="s">
        <v>58</v>
      </c>
      <c r="E290" s="33">
        <v>68.92</v>
      </c>
      <c r="F290" s="33">
        <v>68.92</v>
      </c>
      <c r="G290" s="34">
        <f t="shared" si="67"/>
        <v>0</v>
      </c>
      <c r="H290" s="35">
        <f t="shared" si="68"/>
        <v>4594.6666666666688</v>
      </c>
      <c r="J290" s="2">
        <f t="shared" si="69"/>
        <v>3</v>
      </c>
    </row>
    <row r="291" spans="2:10" x14ac:dyDescent="0.3">
      <c r="B291" s="31">
        <f t="shared" si="66"/>
        <v>4</v>
      </c>
      <c r="C291" s="31">
        <v>25</v>
      </c>
      <c r="D291" s="32" t="s">
        <v>73</v>
      </c>
      <c r="E291" s="33">
        <v>67.037000000000006</v>
      </c>
      <c r="F291" s="33">
        <v>70.863749999999996</v>
      </c>
      <c r="G291" s="34">
        <f t="shared" si="67"/>
        <v>5.7084147560302334E-2</v>
      </c>
      <c r="H291" s="35">
        <f t="shared" si="68"/>
        <v>4724.2500000000018</v>
      </c>
      <c r="J291" s="2">
        <f t="shared" si="69"/>
        <v>4</v>
      </c>
    </row>
    <row r="292" spans="2:10" x14ac:dyDescent="0.3">
      <c r="B292" s="31">
        <f t="shared" si="66"/>
        <v>5</v>
      </c>
      <c r="C292" s="31">
        <v>31</v>
      </c>
      <c r="D292" s="32" t="s">
        <v>86</v>
      </c>
      <c r="E292" s="33">
        <v>72.400000000000006</v>
      </c>
      <c r="F292" s="33">
        <v>72.400000000000006</v>
      </c>
      <c r="G292" s="34">
        <f t="shared" si="67"/>
        <v>0</v>
      </c>
      <c r="H292" s="35">
        <f t="shared" si="68"/>
        <v>4826.6666666666697</v>
      </c>
      <c r="J292" s="2">
        <f t="shared" si="69"/>
        <v>5</v>
      </c>
    </row>
    <row r="293" spans="2:10" x14ac:dyDescent="0.3">
      <c r="B293" s="31">
        <f t="shared" si="66"/>
        <v>6</v>
      </c>
      <c r="C293" s="31">
        <v>35</v>
      </c>
      <c r="D293" s="32" t="s">
        <v>94</v>
      </c>
      <c r="E293" s="33">
        <v>70.206000000000003</v>
      </c>
      <c r="F293" s="33">
        <v>75.822000000000003</v>
      </c>
      <c r="G293" s="34">
        <f t="shared" si="67"/>
        <v>7.9993162977523236E-2</v>
      </c>
      <c r="H293" s="35">
        <f t="shared" si="68"/>
        <v>5054.8000000000029</v>
      </c>
      <c r="J293" s="2">
        <f t="shared" si="69"/>
        <v>6</v>
      </c>
    </row>
    <row r="294" spans="2:10" x14ac:dyDescent="0.3">
      <c r="B294" s="31">
        <f t="shared" si="66"/>
        <v>7</v>
      </c>
      <c r="C294" s="31">
        <v>52</v>
      </c>
      <c r="D294" s="32" t="s">
        <v>118</v>
      </c>
      <c r="E294" s="33">
        <v>76.635000000000005</v>
      </c>
      <c r="F294" s="33">
        <v>81.875</v>
      </c>
      <c r="G294" s="34">
        <f t="shared" si="67"/>
        <v>6.8376068376068355E-2</v>
      </c>
      <c r="H294" s="35">
        <f t="shared" si="68"/>
        <v>5458.3333333333358</v>
      </c>
      <c r="J294" s="2">
        <f t="shared" si="69"/>
        <v>7</v>
      </c>
    </row>
    <row r="295" spans="2:10" x14ac:dyDescent="0.3">
      <c r="B295" s="31">
        <f t="shared" si="66"/>
        <v>8</v>
      </c>
      <c r="C295" s="31">
        <v>55</v>
      </c>
      <c r="D295" s="32" t="s">
        <v>121</v>
      </c>
      <c r="E295" s="33">
        <v>83.97</v>
      </c>
      <c r="F295" s="33">
        <v>83.614999999999995</v>
      </c>
      <c r="G295" s="34">
        <f t="shared" si="67"/>
        <v>-4.2277003691795212E-3</v>
      </c>
      <c r="H295" s="35">
        <f t="shared" si="68"/>
        <v>5574.3333333333358</v>
      </c>
      <c r="J295" s="2">
        <f t="shared" si="69"/>
        <v>8</v>
      </c>
    </row>
    <row r="296" spans="2:10" x14ac:dyDescent="0.3">
      <c r="B296" s="31">
        <f t="shared" si="66"/>
        <v>9</v>
      </c>
      <c r="C296" s="31">
        <v>61</v>
      </c>
      <c r="D296" s="32" t="s">
        <v>127</v>
      </c>
      <c r="E296" s="33">
        <v>81.459999999999994</v>
      </c>
      <c r="F296" s="33">
        <v>84.9</v>
      </c>
      <c r="G296" s="34">
        <f t="shared" si="67"/>
        <v>4.2229315001227841E-2</v>
      </c>
      <c r="H296" s="35">
        <f t="shared" si="68"/>
        <v>5660.0000000000036</v>
      </c>
      <c r="J296" s="2">
        <f t="shared" si="69"/>
        <v>9</v>
      </c>
    </row>
    <row r="297" spans="2:10" x14ac:dyDescent="0.3">
      <c r="B297" s="31">
        <f t="shared" si="66"/>
        <v>10</v>
      </c>
      <c r="C297" s="31">
        <v>73</v>
      </c>
      <c r="D297" s="32" t="s">
        <v>139</v>
      </c>
      <c r="E297" s="33">
        <v>73.753</v>
      </c>
      <c r="F297" s="33">
        <v>87.129000000000005</v>
      </c>
      <c r="G297" s="34">
        <f t="shared" si="67"/>
        <v>0.1813621140834949</v>
      </c>
      <c r="H297" s="35">
        <f t="shared" si="68"/>
        <v>5808.6000000000031</v>
      </c>
      <c r="J297" s="2">
        <f t="shared" si="69"/>
        <v>10</v>
      </c>
    </row>
    <row r="298" spans="2:10" x14ac:dyDescent="0.3">
      <c r="B298" s="31">
        <f t="shared" si="66"/>
        <v>11</v>
      </c>
      <c r="C298" s="31">
        <v>79</v>
      </c>
      <c r="D298" s="32" t="s">
        <v>145</v>
      </c>
      <c r="E298" s="33">
        <v>88.674999999999997</v>
      </c>
      <c r="F298" s="33">
        <v>88.674999999999997</v>
      </c>
      <c r="G298" s="34">
        <f t="shared" si="67"/>
        <v>0</v>
      </c>
      <c r="H298" s="35">
        <f t="shared" si="68"/>
        <v>5911.6666666666697</v>
      </c>
      <c r="J298" s="2">
        <f t="shared" si="69"/>
        <v>11</v>
      </c>
    </row>
    <row r="299" spans="2:10" x14ac:dyDescent="0.3">
      <c r="B299" s="31">
        <f t="shared" si="66"/>
        <v>12</v>
      </c>
      <c r="C299" s="31">
        <v>84</v>
      </c>
      <c r="D299" s="32" t="s">
        <v>42</v>
      </c>
      <c r="E299" s="33">
        <v>69.594999999999999</v>
      </c>
      <c r="F299" s="33">
        <v>90.361999999999995</v>
      </c>
      <c r="G299" s="34">
        <f t="shared" si="67"/>
        <v>0.29839787341044599</v>
      </c>
      <c r="H299" s="35">
        <f t="shared" si="68"/>
        <v>6024.1333333333359</v>
      </c>
      <c r="J299" s="2">
        <f t="shared" si="69"/>
        <v>12</v>
      </c>
    </row>
    <row r="300" spans="2:10" x14ac:dyDescent="0.3">
      <c r="B300" s="31">
        <f t="shared" si="66"/>
        <v>13</v>
      </c>
      <c r="C300" s="31">
        <v>85</v>
      </c>
      <c r="D300" s="32" t="s">
        <v>149</v>
      </c>
      <c r="E300" s="33">
        <v>90.438000000000002</v>
      </c>
      <c r="F300" s="33">
        <v>90.438000000000002</v>
      </c>
      <c r="G300" s="34">
        <f t="shared" si="67"/>
        <v>0</v>
      </c>
      <c r="H300" s="35">
        <f t="shared" si="68"/>
        <v>6029.2000000000035</v>
      </c>
      <c r="J300" s="2">
        <f t="shared" si="69"/>
        <v>13</v>
      </c>
    </row>
    <row r="301" spans="2:10" x14ac:dyDescent="0.3">
      <c r="B301" s="31">
        <f t="shared" si="66"/>
        <v>14</v>
      </c>
      <c r="C301" s="31">
        <v>97</v>
      </c>
      <c r="D301" s="32" t="s">
        <v>159</v>
      </c>
      <c r="E301" s="33">
        <v>84.477800000000002</v>
      </c>
      <c r="F301" s="33">
        <v>92.197000000000003</v>
      </c>
      <c r="G301" s="34">
        <f t="shared" si="67"/>
        <v>9.1375485630544429E-2</v>
      </c>
      <c r="H301" s="35">
        <f t="shared" si="68"/>
        <v>6146.4666666666699</v>
      </c>
      <c r="J301" s="2">
        <f t="shared" si="69"/>
        <v>14</v>
      </c>
    </row>
    <row r="302" spans="2:10" x14ac:dyDescent="0.3">
      <c r="B302" s="31">
        <f t="shared" si="66"/>
        <v>15</v>
      </c>
      <c r="C302" s="31">
        <v>102</v>
      </c>
      <c r="D302" s="32" t="s">
        <v>164</v>
      </c>
      <c r="E302" s="33">
        <v>90.50188</v>
      </c>
      <c r="F302" s="33">
        <v>94.121920000000003</v>
      </c>
      <c r="G302" s="34">
        <f t="shared" si="67"/>
        <v>3.9999611057803364E-2</v>
      </c>
      <c r="H302" s="35">
        <f t="shared" si="68"/>
        <v>6274.7946666666703</v>
      </c>
      <c r="J302" s="2">
        <f t="shared" si="69"/>
        <v>15</v>
      </c>
    </row>
    <row r="303" spans="2:10" x14ac:dyDescent="0.3">
      <c r="B303" s="31">
        <f t="shared" si="66"/>
        <v>16</v>
      </c>
      <c r="C303" s="31">
        <v>107</v>
      </c>
      <c r="D303" s="32" t="s">
        <v>170</v>
      </c>
      <c r="E303" s="33">
        <v>90.43</v>
      </c>
      <c r="F303" s="33">
        <v>95.823999999999998</v>
      </c>
      <c r="G303" s="34">
        <f t="shared" si="67"/>
        <v>5.9648346787570361E-2</v>
      </c>
      <c r="H303" s="35">
        <f t="shared" si="68"/>
        <v>6388.2666666666701</v>
      </c>
      <c r="J303" s="2">
        <f t="shared" si="69"/>
        <v>16</v>
      </c>
    </row>
    <row r="304" spans="2:10" x14ac:dyDescent="0.3">
      <c r="B304" s="31">
        <f t="shared" si="66"/>
        <v>17</v>
      </c>
      <c r="C304" s="31">
        <v>110</v>
      </c>
      <c r="D304" s="32" t="s">
        <v>174</v>
      </c>
      <c r="E304" s="33">
        <v>87.938000000000002</v>
      </c>
      <c r="F304" s="33">
        <v>96.674999999999997</v>
      </c>
      <c r="G304" s="34">
        <f t="shared" si="67"/>
        <v>9.9354090381859939E-2</v>
      </c>
      <c r="H304" s="35">
        <f t="shared" si="68"/>
        <v>6445.0000000000027</v>
      </c>
      <c r="J304" s="2">
        <f t="shared" si="69"/>
        <v>17</v>
      </c>
    </row>
    <row r="305" spans="2:10" x14ac:dyDescent="0.3">
      <c r="B305" s="31">
        <f t="shared" si="66"/>
        <v>18</v>
      </c>
      <c r="C305" s="31">
        <v>111</v>
      </c>
      <c r="D305" s="32" t="s">
        <v>175</v>
      </c>
      <c r="E305" s="33">
        <v>97.15</v>
      </c>
      <c r="F305" s="33">
        <v>97.15</v>
      </c>
      <c r="G305" s="34">
        <f t="shared" si="67"/>
        <v>0</v>
      </c>
      <c r="H305" s="35">
        <f t="shared" si="68"/>
        <v>6476.6666666666706</v>
      </c>
      <c r="J305" s="2">
        <f t="shared" si="69"/>
        <v>18</v>
      </c>
    </row>
    <row r="306" spans="2:10" x14ac:dyDescent="0.3">
      <c r="B306" s="31">
        <f t="shared" si="66"/>
        <v>19</v>
      </c>
      <c r="C306" s="31">
        <v>113</v>
      </c>
      <c r="D306" s="32" t="s">
        <v>105</v>
      </c>
      <c r="E306" s="33">
        <v>82.158000000000001</v>
      </c>
      <c r="F306" s="33">
        <v>98.593999999999994</v>
      </c>
      <c r="G306" s="34">
        <f t="shared" si="67"/>
        <v>0.20005355534457991</v>
      </c>
      <c r="H306" s="35">
        <f t="shared" si="68"/>
        <v>6572.9333333333361</v>
      </c>
      <c r="J306" s="2">
        <f t="shared" si="69"/>
        <v>19</v>
      </c>
    </row>
    <row r="307" spans="2:10" x14ac:dyDescent="0.3">
      <c r="B307" s="31">
        <f t="shared" si="66"/>
        <v>20</v>
      </c>
      <c r="C307" s="31">
        <v>114</v>
      </c>
      <c r="D307" s="32" t="s">
        <v>177</v>
      </c>
      <c r="E307" s="33">
        <v>94.013999999999996</v>
      </c>
      <c r="F307" s="33">
        <v>98.725999999999999</v>
      </c>
      <c r="G307" s="34">
        <f t="shared" si="67"/>
        <v>5.0120194864594625E-2</v>
      </c>
      <c r="H307" s="35">
        <f t="shared" si="68"/>
        <v>6581.7333333333363</v>
      </c>
      <c r="J307" s="2">
        <f t="shared" si="69"/>
        <v>20</v>
      </c>
    </row>
    <row r="308" spans="2:10" x14ac:dyDescent="0.3">
      <c r="B308" s="31">
        <f t="shared" si="66"/>
        <v>21</v>
      </c>
      <c r="C308" s="31">
        <v>120</v>
      </c>
      <c r="D308" s="32" t="s">
        <v>182</v>
      </c>
      <c r="E308" s="33">
        <v>89.370999999999995</v>
      </c>
      <c r="F308" s="33">
        <v>100.57899999999999</v>
      </c>
      <c r="G308" s="34">
        <f t="shared" si="67"/>
        <v>0.12540980855087214</v>
      </c>
      <c r="H308" s="35">
        <f t="shared" si="68"/>
        <v>6705.2666666666692</v>
      </c>
      <c r="J308" s="2">
        <f t="shared" si="69"/>
        <v>21</v>
      </c>
    </row>
    <row r="309" spans="2:10" x14ac:dyDescent="0.3">
      <c r="B309" s="31">
        <f t="shared" si="66"/>
        <v>22</v>
      </c>
      <c r="C309" s="31">
        <v>121</v>
      </c>
      <c r="D309" s="32" t="s">
        <v>72</v>
      </c>
      <c r="E309" s="33">
        <v>80.706999999999994</v>
      </c>
      <c r="F309" s="33">
        <v>100.879</v>
      </c>
      <c r="G309" s="34">
        <f t="shared" si="67"/>
        <v>0.2499411451299145</v>
      </c>
      <c r="H309" s="35">
        <f t="shared" si="68"/>
        <v>6725.2666666666701</v>
      </c>
      <c r="J309" s="2">
        <f t="shared" si="69"/>
        <v>22</v>
      </c>
    </row>
    <row r="310" spans="2:10" x14ac:dyDescent="0.3">
      <c r="B310" s="31">
        <f t="shared" si="66"/>
        <v>23</v>
      </c>
      <c r="C310" s="31">
        <v>123</v>
      </c>
      <c r="D310" s="32" t="s">
        <v>184</v>
      </c>
      <c r="E310" s="33">
        <v>90.856499999999997</v>
      </c>
      <c r="F310" s="33">
        <v>101.75928</v>
      </c>
      <c r="G310" s="34">
        <f t="shared" si="67"/>
        <v>0.12000000000000011</v>
      </c>
      <c r="H310" s="35">
        <f t="shared" si="68"/>
        <v>6783.9520000000039</v>
      </c>
      <c r="J310" s="2">
        <f t="shared" si="69"/>
        <v>23</v>
      </c>
    </row>
    <row r="311" spans="2:10" x14ac:dyDescent="0.3">
      <c r="B311" s="31">
        <f t="shared" si="66"/>
        <v>24</v>
      </c>
      <c r="C311" s="31">
        <v>132</v>
      </c>
      <c r="D311" s="32" t="s">
        <v>193</v>
      </c>
      <c r="E311" s="33">
        <v>102.313</v>
      </c>
      <c r="F311" s="33">
        <v>103.94799999999999</v>
      </c>
      <c r="G311" s="34">
        <f t="shared" si="67"/>
        <v>1.5980373950524207E-2</v>
      </c>
      <c r="H311" s="35">
        <f t="shared" si="68"/>
        <v>6929.8666666666695</v>
      </c>
      <c r="J311" s="2">
        <f t="shared" si="69"/>
        <v>24</v>
      </c>
    </row>
    <row r="312" spans="2:10" x14ac:dyDescent="0.3">
      <c r="B312" s="31">
        <f t="shared" si="66"/>
        <v>25</v>
      </c>
      <c r="C312" s="31">
        <v>157</v>
      </c>
      <c r="D312" s="32" t="s">
        <v>217</v>
      </c>
      <c r="E312" s="33">
        <v>98.65</v>
      </c>
      <c r="F312" s="33">
        <v>110.496</v>
      </c>
      <c r="G312" s="34">
        <f t="shared" si="67"/>
        <v>0.12008109477952345</v>
      </c>
      <c r="H312" s="35">
        <f t="shared" si="68"/>
        <v>7366.4000000000033</v>
      </c>
      <c r="J312" s="2">
        <f t="shared" si="69"/>
        <v>25</v>
      </c>
    </row>
    <row r="313" spans="2:10" x14ac:dyDescent="0.3">
      <c r="B313" s="31">
        <f t="shared" si="66"/>
        <v>26</v>
      </c>
      <c r="C313" s="31">
        <v>159</v>
      </c>
      <c r="D313" s="32" t="s">
        <v>219</v>
      </c>
      <c r="E313" s="33">
        <v>102.995</v>
      </c>
      <c r="F313" s="33">
        <v>110.672</v>
      </c>
      <c r="G313" s="34">
        <f t="shared" si="67"/>
        <v>7.4537598912568503E-2</v>
      </c>
      <c r="H313" s="35">
        <f t="shared" si="68"/>
        <v>7378.1333333333369</v>
      </c>
      <c r="J313" s="2">
        <f t="shared" si="69"/>
        <v>26</v>
      </c>
    </row>
    <row r="314" spans="2:10" x14ac:dyDescent="0.3">
      <c r="B314" s="31">
        <f t="shared" si="66"/>
        <v>27</v>
      </c>
      <c r="C314" s="31">
        <v>160</v>
      </c>
      <c r="D314" s="32" t="s">
        <v>63</v>
      </c>
      <c r="E314" s="33">
        <v>88.674999999999997</v>
      </c>
      <c r="F314" s="33">
        <v>110.85599999999999</v>
      </c>
      <c r="G314" s="34">
        <f t="shared" si="67"/>
        <v>0.25013814491119257</v>
      </c>
      <c r="H314" s="35">
        <f t="shared" si="68"/>
        <v>7390.4000000000033</v>
      </c>
      <c r="J314" s="2">
        <f t="shared" si="69"/>
        <v>27</v>
      </c>
    </row>
    <row r="315" spans="2:10" x14ac:dyDescent="0.3">
      <c r="B315" s="31">
        <f t="shared" si="66"/>
        <v>28</v>
      </c>
      <c r="C315" s="31">
        <v>167</v>
      </c>
      <c r="D315" s="32" t="s">
        <v>226</v>
      </c>
      <c r="E315" s="33">
        <v>98.36</v>
      </c>
      <c r="F315" s="33">
        <v>112.68</v>
      </c>
      <c r="G315" s="34">
        <f t="shared" si="67"/>
        <v>0.14558763725091506</v>
      </c>
      <c r="H315" s="35">
        <f t="shared" si="68"/>
        <v>7512.0000000000045</v>
      </c>
      <c r="J315" s="2">
        <f t="shared" si="69"/>
        <v>28</v>
      </c>
    </row>
    <row r="316" spans="2:10" x14ac:dyDescent="0.3">
      <c r="B316" s="31">
        <f t="shared" si="66"/>
        <v>29</v>
      </c>
      <c r="C316" s="31">
        <v>182</v>
      </c>
      <c r="D316" s="32" t="s">
        <v>240</v>
      </c>
      <c r="E316" s="33">
        <v>107.79</v>
      </c>
      <c r="F316" s="33">
        <v>115.33499999999999</v>
      </c>
      <c r="G316" s="34">
        <f t="shared" si="67"/>
        <v>6.999721681046478E-2</v>
      </c>
      <c r="H316" s="35">
        <f t="shared" si="68"/>
        <v>7689.0000000000036</v>
      </c>
      <c r="J316" s="2">
        <f t="shared" si="69"/>
        <v>29</v>
      </c>
    </row>
    <row r="317" spans="2:10" x14ac:dyDescent="0.3">
      <c r="B317" s="31">
        <f t="shared" si="66"/>
        <v>30</v>
      </c>
      <c r="C317" s="31">
        <v>185</v>
      </c>
      <c r="D317" s="32" t="s">
        <v>243</v>
      </c>
      <c r="E317" s="33">
        <v>102.35</v>
      </c>
      <c r="F317" s="33">
        <v>116.02500000000001</v>
      </c>
      <c r="G317" s="34">
        <f t="shared" si="67"/>
        <v>0.13361016121152924</v>
      </c>
      <c r="H317" s="35">
        <f t="shared" si="68"/>
        <v>7735.0000000000045</v>
      </c>
      <c r="J317" s="2">
        <f t="shared" si="69"/>
        <v>30</v>
      </c>
    </row>
    <row r="318" spans="2:10" x14ac:dyDescent="0.3">
      <c r="B318" s="31">
        <f t="shared" si="66"/>
        <v>31</v>
      </c>
      <c r="C318" s="31">
        <v>186</v>
      </c>
      <c r="D318" s="32" t="s">
        <v>244</v>
      </c>
      <c r="E318" s="33">
        <v>110.83499999999999</v>
      </c>
      <c r="F318" s="33">
        <v>116.179</v>
      </c>
      <c r="G318" s="34">
        <f t="shared" si="67"/>
        <v>4.8215816303514236E-2</v>
      </c>
      <c r="H318" s="35">
        <f t="shared" si="68"/>
        <v>7745.266666666671</v>
      </c>
      <c r="J318" s="2">
        <f t="shared" si="69"/>
        <v>31</v>
      </c>
    </row>
    <row r="319" spans="2:10" x14ac:dyDescent="0.3">
      <c r="B319" s="31">
        <f t="shared" si="66"/>
        <v>32</v>
      </c>
      <c r="C319" s="31">
        <v>190</v>
      </c>
      <c r="D319" s="32" t="s">
        <v>248</v>
      </c>
      <c r="E319" s="33">
        <v>108.85</v>
      </c>
      <c r="F319" s="33">
        <v>116.94</v>
      </c>
      <c r="G319" s="34">
        <f t="shared" si="67"/>
        <v>7.4322462103812548E-2</v>
      </c>
      <c r="H319" s="35">
        <f t="shared" si="68"/>
        <v>7796.0000000000036</v>
      </c>
      <c r="J319" s="2">
        <f t="shared" si="69"/>
        <v>32</v>
      </c>
    </row>
    <row r="320" spans="2:10" x14ac:dyDescent="0.3">
      <c r="B320" s="31">
        <f t="shared" ref="B320:B351" si="70">RANK(C320,C$288:C$336,1)</f>
        <v>33</v>
      </c>
      <c r="C320" s="31">
        <v>198</v>
      </c>
      <c r="D320" s="32" t="s">
        <v>255</v>
      </c>
      <c r="E320" s="33">
        <v>99.141999999999996</v>
      </c>
      <c r="F320" s="33">
        <v>117.97897999999999</v>
      </c>
      <c r="G320" s="34">
        <f t="shared" si="67"/>
        <v>0.18999999999999995</v>
      </c>
      <c r="H320" s="35">
        <f t="shared" si="68"/>
        <v>7865.2653333333365</v>
      </c>
      <c r="J320" s="2">
        <f t="shared" si="69"/>
        <v>33</v>
      </c>
    </row>
    <row r="321" spans="2:10" x14ac:dyDescent="0.3">
      <c r="B321" s="31">
        <f t="shared" si="70"/>
        <v>34</v>
      </c>
      <c r="C321" s="31">
        <v>199</v>
      </c>
      <c r="D321" s="32" t="s">
        <v>256</v>
      </c>
      <c r="E321" s="33">
        <v>108.562</v>
      </c>
      <c r="F321" s="33">
        <v>118.67400000000001</v>
      </c>
      <c r="G321" s="34">
        <f t="shared" si="67"/>
        <v>9.3144931007166587E-2</v>
      </c>
      <c r="H321" s="35">
        <f t="shared" si="68"/>
        <v>7911.600000000004</v>
      </c>
      <c r="J321" s="2">
        <f t="shared" si="69"/>
        <v>34</v>
      </c>
    </row>
    <row r="322" spans="2:10" x14ac:dyDescent="0.3">
      <c r="B322" s="31">
        <f t="shared" si="70"/>
        <v>35</v>
      </c>
      <c r="C322" s="31">
        <v>212</v>
      </c>
      <c r="D322" s="32" t="s">
        <v>266</v>
      </c>
      <c r="E322" s="33">
        <v>107.33499999999999</v>
      </c>
      <c r="F322" s="33">
        <v>122.37</v>
      </c>
      <c r="G322" s="34">
        <f t="shared" si="67"/>
        <v>0.14007546466669774</v>
      </c>
      <c r="H322" s="35">
        <f t="shared" si="68"/>
        <v>8158.0000000000045</v>
      </c>
      <c r="J322" s="2">
        <f t="shared" si="69"/>
        <v>35</v>
      </c>
    </row>
    <row r="323" spans="2:10" x14ac:dyDescent="0.3">
      <c r="B323" s="31">
        <f t="shared" si="70"/>
        <v>36</v>
      </c>
      <c r="C323" s="31">
        <v>214</v>
      </c>
      <c r="D323" s="32" t="s">
        <v>268</v>
      </c>
      <c r="E323" s="33">
        <v>114.54900000000001</v>
      </c>
      <c r="F323" s="33">
        <v>122.55500000000001</v>
      </c>
      <c r="G323" s="34">
        <f t="shared" si="67"/>
        <v>6.989148748570484E-2</v>
      </c>
      <c r="H323" s="35">
        <f t="shared" si="68"/>
        <v>8170.3333333333376</v>
      </c>
      <c r="J323" s="2">
        <f t="shared" si="69"/>
        <v>36</v>
      </c>
    </row>
    <row r="324" spans="2:10" x14ac:dyDescent="0.3">
      <c r="B324" s="31">
        <f t="shared" si="70"/>
        <v>37</v>
      </c>
      <c r="C324" s="31">
        <v>222</v>
      </c>
      <c r="D324" s="32" t="s">
        <v>276</v>
      </c>
      <c r="E324" s="33">
        <v>125.592</v>
      </c>
      <c r="F324" s="33">
        <v>125.592</v>
      </c>
      <c r="G324" s="34">
        <f t="shared" si="67"/>
        <v>0</v>
      </c>
      <c r="H324" s="35">
        <f t="shared" si="68"/>
        <v>8372.8000000000047</v>
      </c>
      <c r="J324" s="2">
        <f t="shared" si="69"/>
        <v>37</v>
      </c>
    </row>
    <row r="325" spans="2:10" x14ac:dyDescent="0.3">
      <c r="B325" s="31">
        <f t="shared" si="70"/>
        <v>38</v>
      </c>
      <c r="C325" s="31">
        <v>233</v>
      </c>
      <c r="D325" s="32" t="s">
        <v>17</v>
      </c>
      <c r="E325" s="33">
        <v>86.146000000000001</v>
      </c>
      <c r="F325" s="33">
        <v>130.001</v>
      </c>
      <c r="G325" s="34">
        <f t="shared" si="67"/>
        <v>0.50907761242541727</v>
      </c>
      <c r="H325" s="35">
        <f t="shared" si="68"/>
        <v>8666.7333333333372</v>
      </c>
      <c r="J325" s="2">
        <f t="shared" si="69"/>
        <v>38</v>
      </c>
    </row>
    <row r="326" spans="2:10" x14ac:dyDescent="0.3">
      <c r="B326" s="31">
        <f t="shared" si="70"/>
        <v>39</v>
      </c>
      <c r="C326" s="31">
        <v>240</v>
      </c>
      <c r="D326" s="32" t="s">
        <v>291</v>
      </c>
      <c r="E326" s="33">
        <v>121.17700000000001</v>
      </c>
      <c r="F326" s="33">
        <v>133.65600000000001</v>
      </c>
      <c r="G326" s="34">
        <f t="shared" si="67"/>
        <v>0.10298158891538822</v>
      </c>
      <c r="H326" s="35">
        <f t="shared" si="68"/>
        <v>8910.4000000000051</v>
      </c>
      <c r="J326" s="2">
        <f t="shared" si="69"/>
        <v>39</v>
      </c>
    </row>
    <row r="327" spans="2:10" x14ac:dyDescent="0.3">
      <c r="B327" s="31">
        <f t="shared" si="70"/>
        <v>40</v>
      </c>
      <c r="C327" s="31">
        <v>244</v>
      </c>
      <c r="D327" s="32" t="s">
        <v>294</v>
      </c>
      <c r="E327" s="33">
        <v>116.20699999999999</v>
      </c>
      <c r="F327" s="33">
        <v>134.964</v>
      </c>
      <c r="G327" s="34">
        <f t="shared" si="67"/>
        <v>0.16141024206803389</v>
      </c>
      <c r="H327" s="35">
        <f t="shared" si="68"/>
        <v>8997.600000000004</v>
      </c>
      <c r="J327" s="2">
        <f t="shared" si="69"/>
        <v>40</v>
      </c>
    </row>
    <row r="328" spans="2:10" x14ac:dyDescent="0.3">
      <c r="B328" s="31">
        <f t="shared" si="70"/>
        <v>41</v>
      </c>
      <c r="C328" s="31">
        <v>245</v>
      </c>
      <c r="D328" s="32" t="s">
        <v>295</v>
      </c>
      <c r="E328" s="33">
        <v>128.65700000000001</v>
      </c>
      <c r="F328" s="33">
        <v>135.08699999999999</v>
      </c>
      <c r="G328" s="34">
        <f t="shared" si="67"/>
        <v>4.9977848076668829E-2</v>
      </c>
      <c r="H328" s="35">
        <f t="shared" si="68"/>
        <v>9005.8000000000029</v>
      </c>
      <c r="J328" s="2">
        <f t="shared" si="69"/>
        <v>41</v>
      </c>
    </row>
    <row r="329" spans="2:10" x14ac:dyDescent="0.3">
      <c r="B329" s="31">
        <f t="shared" si="70"/>
        <v>42</v>
      </c>
      <c r="C329" s="31">
        <v>250</v>
      </c>
      <c r="D329" s="32" t="s">
        <v>299</v>
      </c>
      <c r="E329" s="33">
        <v>127.09</v>
      </c>
      <c r="F329" s="33">
        <v>136.065</v>
      </c>
      <c r="G329" s="34">
        <f t="shared" si="67"/>
        <v>7.0619246203477815E-2</v>
      </c>
      <c r="H329" s="35">
        <f t="shared" si="68"/>
        <v>9071.0000000000036</v>
      </c>
      <c r="J329" s="2">
        <f t="shared" si="69"/>
        <v>42</v>
      </c>
    </row>
    <row r="330" spans="2:10" x14ac:dyDescent="0.3">
      <c r="B330" s="31">
        <f t="shared" si="70"/>
        <v>43</v>
      </c>
      <c r="C330" s="31">
        <v>252</v>
      </c>
      <c r="D330" s="32" t="s">
        <v>95</v>
      </c>
      <c r="E330" s="33">
        <v>114.25</v>
      </c>
      <c r="F330" s="33">
        <v>138.12899999999999</v>
      </c>
      <c r="G330" s="34">
        <f t="shared" si="67"/>
        <v>0.2090065645514223</v>
      </c>
      <c r="H330" s="35">
        <f t="shared" si="68"/>
        <v>9208.600000000004</v>
      </c>
      <c r="J330" s="2">
        <f t="shared" si="69"/>
        <v>43</v>
      </c>
    </row>
    <row r="331" spans="2:10" x14ac:dyDescent="0.3">
      <c r="B331" s="31">
        <f t="shared" si="70"/>
        <v>44</v>
      </c>
      <c r="C331" s="31">
        <v>260</v>
      </c>
      <c r="D331" s="32" t="s">
        <v>305</v>
      </c>
      <c r="E331" s="33">
        <v>132.30000000000001</v>
      </c>
      <c r="F331" s="33">
        <v>146.59</v>
      </c>
      <c r="G331" s="34">
        <f t="shared" si="67"/>
        <v>0.10801209372637932</v>
      </c>
      <c r="H331" s="35">
        <f t="shared" si="68"/>
        <v>9772.6666666666715</v>
      </c>
      <c r="J331" s="2">
        <f t="shared" si="69"/>
        <v>44</v>
      </c>
    </row>
    <row r="332" spans="2:10" x14ac:dyDescent="0.3">
      <c r="B332" s="31">
        <f t="shared" si="70"/>
        <v>45</v>
      </c>
      <c r="C332" s="31">
        <v>275</v>
      </c>
      <c r="D332" s="32" t="s">
        <v>317</v>
      </c>
      <c r="E332" s="33">
        <v>144.41</v>
      </c>
      <c r="F332" s="33">
        <v>161.73920000000001</v>
      </c>
      <c r="G332" s="34">
        <f t="shared" si="67"/>
        <v>0.12000000000000011</v>
      </c>
      <c r="H332" s="35">
        <f t="shared" si="68"/>
        <v>10782.61333333334</v>
      </c>
      <c r="J332" s="2">
        <f t="shared" si="69"/>
        <v>45</v>
      </c>
    </row>
    <row r="333" spans="2:10" x14ac:dyDescent="0.3">
      <c r="B333" s="31">
        <f t="shared" si="70"/>
        <v>46</v>
      </c>
      <c r="C333" s="31">
        <v>278</v>
      </c>
      <c r="D333" s="32" t="s">
        <v>81</v>
      </c>
      <c r="E333" s="33">
        <v>131.321</v>
      </c>
      <c r="F333" s="33">
        <v>162.18100000000001</v>
      </c>
      <c r="G333" s="34">
        <f t="shared" si="67"/>
        <v>0.2349966875061873</v>
      </c>
      <c r="H333" s="35">
        <f t="shared" si="68"/>
        <v>10812.066666666673</v>
      </c>
      <c r="J333" s="2">
        <f t="shared" si="69"/>
        <v>46</v>
      </c>
    </row>
    <row r="334" spans="2:10" x14ac:dyDescent="0.3">
      <c r="B334" s="31">
        <f t="shared" si="70"/>
        <v>47</v>
      </c>
      <c r="C334" s="31">
        <v>280</v>
      </c>
      <c r="D334" s="32" t="s">
        <v>321</v>
      </c>
      <c r="E334" s="33">
        <v>145.44399999999999</v>
      </c>
      <c r="F334" s="33">
        <v>163.631</v>
      </c>
      <c r="G334" s="34">
        <f t="shared" si="67"/>
        <v>0.12504469074007885</v>
      </c>
      <c r="H334" s="35">
        <f t="shared" si="68"/>
        <v>10908.733333333339</v>
      </c>
      <c r="J334" s="2">
        <f t="shared" si="69"/>
        <v>47</v>
      </c>
    </row>
    <row r="335" spans="2:10" x14ac:dyDescent="0.3">
      <c r="B335" s="31">
        <f t="shared" si="70"/>
        <v>48</v>
      </c>
      <c r="C335" s="31">
        <v>284</v>
      </c>
      <c r="D335" s="32" t="s">
        <v>323</v>
      </c>
      <c r="E335" s="33">
        <v>151.36000000000001</v>
      </c>
      <c r="F335" s="33">
        <v>167.94499999999999</v>
      </c>
      <c r="G335" s="34">
        <f t="shared" si="67"/>
        <v>0.10957320295983064</v>
      </c>
      <c r="H335" s="35">
        <f t="shared" si="68"/>
        <v>11196.333333333338</v>
      </c>
      <c r="J335" s="2">
        <f t="shared" si="69"/>
        <v>48</v>
      </c>
    </row>
    <row r="336" spans="2:10" x14ac:dyDescent="0.3">
      <c r="B336" s="36">
        <f t="shared" si="70"/>
        <v>49</v>
      </c>
      <c r="C336" s="36">
        <v>285</v>
      </c>
      <c r="D336" s="37" t="s">
        <v>324</v>
      </c>
      <c r="E336" s="38">
        <v>176.71299999999999</v>
      </c>
      <c r="F336" s="38">
        <v>179.50700000000001</v>
      </c>
      <c r="G336" s="39">
        <f t="shared" si="67"/>
        <v>1.5810947694849808E-2</v>
      </c>
      <c r="H336" s="40">
        <f t="shared" si="68"/>
        <v>11967.13333333334</v>
      </c>
      <c r="J336" s="2">
        <f t="shared" si="69"/>
        <v>49</v>
      </c>
    </row>
    <row r="337" spans="2:10" x14ac:dyDescent="0.3">
      <c r="B337" s="53" t="s">
        <v>332</v>
      </c>
      <c r="C337" s="53"/>
      <c r="D337" s="54"/>
      <c r="E337" s="55">
        <f>AVERAGE(E288:E336)</f>
        <v>100.24284040816327</v>
      </c>
      <c r="F337" s="55">
        <f>AVERAGE(F288:F336)</f>
        <v>110.52349244897955</v>
      </c>
      <c r="G337" s="52">
        <f>+F337/E337-1</f>
        <v>0.10255746943079513</v>
      </c>
      <c r="H337" s="55">
        <f>AVERAGE(H288:H336)</f>
        <v>7368.2328299319734</v>
      </c>
    </row>
    <row r="338" spans="2:10" x14ac:dyDescent="0.3">
      <c r="E338" s="41"/>
      <c r="F338" s="41"/>
      <c r="G338" s="42"/>
      <c r="H338" s="43"/>
    </row>
    <row r="339" spans="2:10" x14ac:dyDescent="0.3">
      <c r="B339" s="58" t="s">
        <v>32</v>
      </c>
      <c r="C339" s="59"/>
      <c r="D339" s="22" t="str">
        <f>+$D$2</f>
        <v>Nils Holgersson - VA 2024-2025 [kr/kvm inkl moms]</v>
      </c>
      <c r="E339" s="23"/>
      <c r="F339" s="22"/>
      <c r="G339" s="22"/>
      <c r="H339" s="60" t="s">
        <v>70</v>
      </c>
      <c r="J339" s="24"/>
    </row>
    <row r="340" spans="2:10" x14ac:dyDescent="0.3">
      <c r="B340" s="25" t="str">
        <f>+$B$3</f>
        <v>Rang i län 2025</v>
      </c>
      <c r="C340" s="25" t="str">
        <f>+$C$3</f>
        <v>Rang i riket 2025</v>
      </c>
      <c r="D340" s="23" t="s">
        <v>4</v>
      </c>
      <c r="E340" s="25">
        <f>+$E$3</f>
        <v>2024</v>
      </c>
      <c r="F340" s="25">
        <f>+$F$3</f>
        <v>2025</v>
      </c>
      <c r="G340" s="25" t="str">
        <f>+$G$3</f>
        <v>Förändr 25/24</v>
      </c>
      <c r="H340" s="61"/>
    </row>
    <row r="341" spans="2:10" x14ac:dyDescent="0.3">
      <c r="B341" s="26">
        <f t="shared" ref="B341:B352" si="71">RANK(C341,C$341:C$352,1)</f>
        <v>1</v>
      </c>
      <c r="C341" s="26">
        <v>8</v>
      </c>
      <c r="D341" s="27" t="s">
        <v>31</v>
      </c>
      <c r="E341" s="28">
        <v>57.936</v>
      </c>
      <c r="F341" s="28">
        <v>59.82</v>
      </c>
      <c r="G341" s="29">
        <f t="shared" ref="G341:G352" si="72">+F341/E341-1</f>
        <v>3.251864125932058E-2</v>
      </c>
      <c r="H341" s="30">
        <f t="shared" ref="H341:H352" si="73">+F341*66.6666666666667</f>
        <v>3988.0000000000018</v>
      </c>
      <c r="J341" s="2">
        <f>RANK(C341,C$341:C$352,1)</f>
        <v>1</v>
      </c>
    </row>
    <row r="342" spans="2:10" x14ac:dyDescent="0.3">
      <c r="B342" s="31">
        <f t="shared" si="71"/>
        <v>2</v>
      </c>
      <c r="C342" s="31">
        <v>41</v>
      </c>
      <c r="D342" s="32" t="s">
        <v>106</v>
      </c>
      <c r="E342" s="33">
        <v>74.608000000000004</v>
      </c>
      <c r="F342" s="33">
        <v>78.61</v>
      </c>
      <c r="G342" s="34">
        <f t="shared" si="72"/>
        <v>5.3640360283079502E-2</v>
      </c>
      <c r="H342" s="35">
        <f t="shared" si="73"/>
        <v>5240.6666666666688</v>
      </c>
      <c r="J342" s="2">
        <f t="shared" ref="J342:J352" si="74">RANK(C342,C$341:C$352,1)</f>
        <v>2</v>
      </c>
    </row>
    <row r="343" spans="2:10" x14ac:dyDescent="0.3">
      <c r="B343" s="31">
        <f t="shared" si="71"/>
        <v>3</v>
      </c>
      <c r="C343" s="31">
        <v>91</v>
      </c>
      <c r="D343" s="32" t="s">
        <v>49</v>
      </c>
      <c r="E343" s="33">
        <v>70.626000000000005</v>
      </c>
      <c r="F343" s="33">
        <v>91.346000000000004</v>
      </c>
      <c r="G343" s="34">
        <f t="shared" si="72"/>
        <v>0.29337637697165353</v>
      </c>
      <c r="H343" s="35">
        <f t="shared" si="73"/>
        <v>6089.7333333333363</v>
      </c>
      <c r="J343" s="2">
        <f t="shared" si="74"/>
        <v>3</v>
      </c>
    </row>
    <row r="344" spans="2:10" x14ac:dyDescent="0.3">
      <c r="B344" s="31">
        <f t="shared" si="71"/>
        <v>4</v>
      </c>
      <c r="C344" s="31">
        <v>103</v>
      </c>
      <c r="D344" s="32" t="s">
        <v>165</v>
      </c>
      <c r="E344" s="33">
        <v>91.02</v>
      </c>
      <c r="F344" s="33">
        <v>94.206000000000003</v>
      </c>
      <c r="G344" s="34">
        <f t="shared" si="72"/>
        <v>3.5003295978905724E-2</v>
      </c>
      <c r="H344" s="35">
        <f t="shared" si="73"/>
        <v>6280.4000000000033</v>
      </c>
      <c r="J344" s="2">
        <f t="shared" si="74"/>
        <v>4</v>
      </c>
    </row>
    <row r="345" spans="2:10" x14ac:dyDescent="0.3">
      <c r="B345" s="31">
        <f t="shared" si="71"/>
        <v>5</v>
      </c>
      <c r="C345" s="31">
        <v>104</v>
      </c>
      <c r="D345" s="32" t="s">
        <v>166</v>
      </c>
      <c r="E345" s="33">
        <v>81.998999999999995</v>
      </c>
      <c r="F345" s="33">
        <v>94.67</v>
      </c>
      <c r="G345" s="34">
        <f t="shared" si="72"/>
        <v>0.15452627471066727</v>
      </c>
      <c r="H345" s="35">
        <f t="shared" si="73"/>
        <v>6311.3333333333367</v>
      </c>
      <c r="J345" s="2">
        <f t="shared" si="74"/>
        <v>5</v>
      </c>
    </row>
    <row r="346" spans="2:10" x14ac:dyDescent="0.3">
      <c r="B346" s="31">
        <f t="shared" si="71"/>
        <v>6</v>
      </c>
      <c r="C346" s="31">
        <v>116</v>
      </c>
      <c r="D346" s="32" t="s">
        <v>179</v>
      </c>
      <c r="E346" s="33">
        <v>93.84</v>
      </c>
      <c r="F346" s="33">
        <v>100.096</v>
      </c>
      <c r="G346" s="34">
        <f t="shared" si="72"/>
        <v>6.6666666666666652E-2</v>
      </c>
      <c r="H346" s="35">
        <f t="shared" si="73"/>
        <v>6673.0666666666702</v>
      </c>
      <c r="J346" s="2">
        <f t="shared" si="74"/>
        <v>6</v>
      </c>
    </row>
    <row r="347" spans="2:10" x14ac:dyDescent="0.3">
      <c r="B347" s="31">
        <f t="shared" si="71"/>
        <v>7</v>
      </c>
      <c r="C347" s="31">
        <v>118</v>
      </c>
      <c r="D347" s="32" t="s">
        <v>181</v>
      </c>
      <c r="E347" s="33">
        <v>87.483990000000006</v>
      </c>
      <c r="F347" s="33">
        <v>100.346</v>
      </c>
      <c r="G347" s="34">
        <f t="shared" si="72"/>
        <v>0.14702130069741903</v>
      </c>
      <c r="H347" s="35">
        <f t="shared" si="73"/>
        <v>6689.7333333333372</v>
      </c>
      <c r="J347" s="2">
        <f t="shared" si="74"/>
        <v>7</v>
      </c>
    </row>
    <row r="348" spans="2:10" x14ac:dyDescent="0.3">
      <c r="B348" s="31">
        <f t="shared" si="71"/>
        <v>8</v>
      </c>
      <c r="C348" s="31">
        <v>122</v>
      </c>
      <c r="D348" s="32" t="s">
        <v>183</v>
      </c>
      <c r="E348" s="33">
        <v>99.995999999999995</v>
      </c>
      <c r="F348" s="33">
        <v>101.196</v>
      </c>
      <c r="G348" s="34">
        <f t="shared" si="72"/>
        <v>1.2000480019200843E-2</v>
      </c>
      <c r="H348" s="35">
        <f t="shared" si="73"/>
        <v>6746.4000000000033</v>
      </c>
      <c r="J348" s="2">
        <f t="shared" si="74"/>
        <v>8</v>
      </c>
    </row>
    <row r="349" spans="2:10" x14ac:dyDescent="0.3">
      <c r="B349" s="31">
        <f t="shared" si="71"/>
        <v>9</v>
      </c>
      <c r="C349" s="31">
        <v>189</v>
      </c>
      <c r="D349" s="32" t="s">
        <v>247</v>
      </c>
      <c r="E349" s="33">
        <v>106.958</v>
      </c>
      <c r="F349" s="33">
        <v>116.77800000000001</v>
      </c>
      <c r="G349" s="34">
        <f t="shared" si="72"/>
        <v>9.1811739187344532E-2</v>
      </c>
      <c r="H349" s="35">
        <f t="shared" si="73"/>
        <v>7785.2000000000044</v>
      </c>
      <c r="J349" s="2">
        <f t="shared" si="74"/>
        <v>9</v>
      </c>
    </row>
    <row r="350" spans="2:10" x14ac:dyDescent="0.3">
      <c r="B350" s="31">
        <f t="shared" si="71"/>
        <v>10</v>
      </c>
      <c r="C350" s="31">
        <v>215</v>
      </c>
      <c r="D350" s="32" t="s">
        <v>269</v>
      </c>
      <c r="E350" s="33">
        <v>115.11499999999999</v>
      </c>
      <c r="F350" s="33">
        <v>122.75</v>
      </c>
      <c r="G350" s="34">
        <f t="shared" si="72"/>
        <v>6.6324979368457715E-2</v>
      </c>
      <c r="H350" s="35">
        <f t="shared" si="73"/>
        <v>8183.3333333333376</v>
      </c>
      <c r="J350" s="2">
        <f t="shared" si="74"/>
        <v>10</v>
      </c>
    </row>
    <row r="351" spans="2:10" x14ac:dyDescent="0.3">
      <c r="B351" s="31">
        <f t="shared" si="71"/>
        <v>11</v>
      </c>
      <c r="C351" s="31">
        <v>251</v>
      </c>
      <c r="D351" s="32" t="s">
        <v>55</v>
      </c>
      <c r="E351" s="33">
        <v>106.51</v>
      </c>
      <c r="F351" s="33">
        <v>136.59200000000001</v>
      </c>
      <c r="G351" s="34">
        <f t="shared" si="72"/>
        <v>0.28243357431227123</v>
      </c>
      <c r="H351" s="35">
        <f t="shared" si="73"/>
        <v>9106.1333333333387</v>
      </c>
      <c r="J351" s="2">
        <f t="shared" si="74"/>
        <v>11</v>
      </c>
    </row>
    <row r="352" spans="2:10" x14ac:dyDescent="0.3">
      <c r="B352" s="36">
        <f t="shared" si="71"/>
        <v>12</v>
      </c>
      <c r="C352" s="36">
        <v>279</v>
      </c>
      <c r="D352" s="37" t="s">
        <v>320</v>
      </c>
      <c r="E352" s="38">
        <v>138.91</v>
      </c>
      <c r="F352" s="38">
        <v>162.6</v>
      </c>
      <c r="G352" s="39">
        <f t="shared" si="72"/>
        <v>0.17054207760420415</v>
      </c>
      <c r="H352" s="40">
        <f t="shared" si="73"/>
        <v>10840.000000000005</v>
      </c>
      <c r="J352" s="2">
        <f t="shared" si="74"/>
        <v>12</v>
      </c>
    </row>
    <row r="353" spans="2:10" x14ac:dyDescent="0.3">
      <c r="B353" s="53" t="s">
        <v>332</v>
      </c>
      <c r="C353" s="53"/>
      <c r="D353" s="54"/>
      <c r="E353" s="55">
        <f>AVERAGE(E341:E352)</f>
        <v>93.750165833333327</v>
      </c>
      <c r="F353" s="55">
        <f>AVERAGE(F341:F352)</f>
        <v>104.9175</v>
      </c>
      <c r="G353" s="52">
        <f>+F353/E353-1</f>
        <v>0.11911802040456854</v>
      </c>
      <c r="H353" s="55">
        <f>AVERAGE(H341:H352)</f>
        <v>6994.5000000000027</v>
      </c>
    </row>
    <row r="354" spans="2:10" x14ac:dyDescent="0.3">
      <c r="E354" s="41"/>
      <c r="F354" s="41"/>
      <c r="G354" s="42"/>
      <c r="H354" s="43"/>
    </row>
    <row r="355" spans="2:10" x14ac:dyDescent="0.3">
      <c r="B355" s="58" t="s">
        <v>19</v>
      </c>
      <c r="C355" s="59"/>
      <c r="D355" s="22" t="str">
        <f>+$D$2</f>
        <v>Nils Holgersson - VA 2024-2025 [kr/kvm inkl moms]</v>
      </c>
      <c r="E355" s="23"/>
      <c r="F355" s="22"/>
      <c r="G355" s="22"/>
      <c r="H355" s="60" t="s">
        <v>70</v>
      </c>
      <c r="J355" s="24"/>
    </row>
    <row r="356" spans="2:10" x14ac:dyDescent="0.3">
      <c r="B356" s="25" t="str">
        <f>+$B$3</f>
        <v>Rang i län 2025</v>
      </c>
      <c r="C356" s="25" t="str">
        <f>+$C$3</f>
        <v>Rang i riket 2025</v>
      </c>
      <c r="D356" s="23" t="s">
        <v>4</v>
      </c>
      <c r="E356" s="25">
        <f>+$E$3</f>
        <v>2024</v>
      </c>
      <c r="F356" s="25">
        <f>+$F$3</f>
        <v>2025</v>
      </c>
      <c r="G356" s="25" t="str">
        <f>+$G$3</f>
        <v>Förändr 25/24</v>
      </c>
      <c r="H356" s="61"/>
    </row>
    <row r="357" spans="2:10" x14ac:dyDescent="0.3">
      <c r="B357" s="26">
        <f t="shared" ref="B357:B369" si="75">RANK(C357,C$357:C$369,1)</f>
        <v>1</v>
      </c>
      <c r="C357" s="26">
        <v>3</v>
      </c>
      <c r="D357" s="27" t="s">
        <v>18</v>
      </c>
      <c r="E357" s="28">
        <v>48.432000000000002</v>
      </c>
      <c r="F357" s="28">
        <v>54.192</v>
      </c>
      <c r="G357" s="29">
        <f t="shared" ref="G357:G369" si="76">+F357/E357-1</f>
        <v>0.11892963330029738</v>
      </c>
      <c r="H357" s="30">
        <f t="shared" ref="H357:H369" si="77">+F357*66.6666666666667</f>
        <v>3612.800000000002</v>
      </c>
      <c r="J357" s="2">
        <f>RANK(C357,C$357:C$369,1)</f>
        <v>1</v>
      </c>
    </row>
    <row r="358" spans="2:10" x14ac:dyDescent="0.3">
      <c r="B358" s="31">
        <f t="shared" si="75"/>
        <v>2</v>
      </c>
      <c r="C358" s="31">
        <v>9</v>
      </c>
      <c r="D358" s="32" t="s">
        <v>34</v>
      </c>
      <c r="E358" s="33">
        <v>56.06</v>
      </c>
      <c r="F358" s="33">
        <v>60.64</v>
      </c>
      <c r="G358" s="34">
        <f t="shared" si="76"/>
        <v>8.1698180520870523E-2</v>
      </c>
      <c r="H358" s="35">
        <f t="shared" si="77"/>
        <v>4042.6666666666688</v>
      </c>
      <c r="J358" s="2">
        <f t="shared" ref="J358:J369" si="78">RANK(C358,C$357:C$369,1)</f>
        <v>2</v>
      </c>
    </row>
    <row r="359" spans="2:10" x14ac:dyDescent="0.3">
      <c r="B359" s="31">
        <f t="shared" si="75"/>
        <v>3</v>
      </c>
      <c r="C359" s="31">
        <v>29</v>
      </c>
      <c r="D359" s="32" t="s">
        <v>82</v>
      </c>
      <c r="E359" s="33">
        <v>65.483999999999995</v>
      </c>
      <c r="F359" s="33">
        <v>72.236000000000004</v>
      </c>
      <c r="G359" s="34">
        <f t="shared" si="76"/>
        <v>0.10310915643515983</v>
      </c>
      <c r="H359" s="35">
        <f t="shared" si="77"/>
        <v>4815.7333333333363</v>
      </c>
      <c r="J359" s="2">
        <f t="shared" si="78"/>
        <v>3</v>
      </c>
    </row>
    <row r="360" spans="2:10" x14ac:dyDescent="0.3">
      <c r="B360" s="31">
        <f t="shared" si="75"/>
        <v>4</v>
      </c>
      <c r="C360" s="31">
        <v>36</v>
      </c>
      <c r="D360" s="32" t="s">
        <v>33</v>
      </c>
      <c r="E360" s="33">
        <v>57.539000000000001</v>
      </c>
      <c r="F360" s="33">
        <v>77.441000000000003</v>
      </c>
      <c r="G360" s="34">
        <f t="shared" si="76"/>
        <v>0.3458871374198369</v>
      </c>
      <c r="H360" s="35">
        <f t="shared" si="77"/>
        <v>5162.7333333333363</v>
      </c>
      <c r="J360" s="2">
        <f t="shared" si="78"/>
        <v>4</v>
      </c>
    </row>
    <row r="361" spans="2:10" x14ac:dyDescent="0.3">
      <c r="B361" s="31">
        <f t="shared" si="75"/>
        <v>5</v>
      </c>
      <c r="C361" s="31">
        <v>47</v>
      </c>
      <c r="D361" s="32" t="s">
        <v>114</v>
      </c>
      <c r="E361" s="33">
        <v>74.715000000000003</v>
      </c>
      <c r="F361" s="33">
        <v>80.694999999999993</v>
      </c>
      <c r="G361" s="34">
        <f t="shared" si="76"/>
        <v>8.00374757411495E-2</v>
      </c>
      <c r="H361" s="35">
        <f t="shared" si="77"/>
        <v>5379.6666666666688</v>
      </c>
      <c r="J361" s="2">
        <f t="shared" si="78"/>
        <v>5</v>
      </c>
    </row>
    <row r="362" spans="2:10" x14ac:dyDescent="0.3">
      <c r="B362" s="31">
        <f t="shared" si="75"/>
        <v>6</v>
      </c>
      <c r="C362" s="31">
        <v>48</v>
      </c>
      <c r="D362" s="32" t="s">
        <v>115</v>
      </c>
      <c r="E362" s="33">
        <v>76.272000000000006</v>
      </c>
      <c r="F362" s="33">
        <v>80.796999999999997</v>
      </c>
      <c r="G362" s="34">
        <f t="shared" si="76"/>
        <v>5.9327144954898214E-2</v>
      </c>
      <c r="H362" s="35">
        <f t="shared" si="77"/>
        <v>5386.466666666669</v>
      </c>
      <c r="J362" s="2">
        <f t="shared" si="78"/>
        <v>6</v>
      </c>
    </row>
    <row r="363" spans="2:10" x14ac:dyDescent="0.3">
      <c r="B363" s="31">
        <f t="shared" si="75"/>
        <v>7</v>
      </c>
      <c r="C363" s="31">
        <v>58</v>
      </c>
      <c r="D363" s="32" t="s">
        <v>123</v>
      </c>
      <c r="E363" s="33">
        <v>76.709999999999994</v>
      </c>
      <c r="F363" s="33">
        <v>84.77</v>
      </c>
      <c r="G363" s="34">
        <f t="shared" si="76"/>
        <v>0.10507104679963497</v>
      </c>
      <c r="H363" s="35">
        <f t="shared" si="77"/>
        <v>5651.3333333333358</v>
      </c>
      <c r="J363" s="2">
        <f t="shared" si="78"/>
        <v>7</v>
      </c>
    </row>
    <row r="364" spans="2:10" x14ac:dyDescent="0.3">
      <c r="B364" s="31">
        <f t="shared" si="75"/>
        <v>8</v>
      </c>
      <c r="C364" s="31">
        <v>77</v>
      </c>
      <c r="D364" s="32" t="s">
        <v>143</v>
      </c>
      <c r="E364" s="33">
        <v>87.971999999999994</v>
      </c>
      <c r="F364" s="33">
        <v>87.944000000000003</v>
      </c>
      <c r="G364" s="34">
        <f t="shared" si="76"/>
        <v>-3.1828309007397859E-4</v>
      </c>
      <c r="H364" s="35">
        <f t="shared" si="77"/>
        <v>5862.9333333333361</v>
      </c>
      <c r="J364" s="2">
        <f t="shared" si="78"/>
        <v>8</v>
      </c>
    </row>
    <row r="365" spans="2:10" x14ac:dyDescent="0.3">
      <c r="B365" s="31">
        <f t="shared" si="75"/>
        <v>9</v>
      </c>
      <c r="C365" s="31">
        <v>133</v>
      </c>
      <c r="D365" s="32" t="s">
        <v>194</v>
      </c>
      <c r="E365" s="33">
        <v>96.34</v>
      </c>
      <c r="F365" s="33">
        <v>104.20699999999999</v>
      </c>
      <c r="G365" s="34">
        <f t="shared" si="76"/>
        <v>8.165870873987946E-2</v>
      </c>
      <c r="H365" s="35">
        <f t="shared" si="77"/>
        <v>6947.1333333333359</v>
      </c>
      <c r="J365" s="2">
        <f t="shared" si="78"/>
        <v>9</v>
      </c>
    </row>
    <row r="366" spans="2:10" x14ac:dyDescent="0.3">
      <c r="B366" s="31">
        <f t="shared" si="75"/>
        <v>10</v>
      </c>
      <c r="C366" s="31">
        <v>149</v>
      </c>
      <c r="D366" s="32" t="s">
        <v>209</v>
      </c>
      <c r="E366" s="33">
        <v>108.11</v>
      </c>
      <c r="F366" s="33">
        <v>108.11</v>
      </c>
      <c r="G366" s="34">
        <f t="shared" si="76"/>
        <v>0</v>
      </c>
      <c r="H366" s="35">
        <f t="shared" si="77"/>
        <v>7207.3333333333367</v>
      </c>
      <c r="J366" s="2">
        <f t="shared" si="78"/>
        <v>10</v>
      </c>
    </row>
    <row r="367" spans="2:10" x14ac:dyDescent="0.3">
      <c r="B367" s="31">
        <f t="shared" si="75"/>
        <v>11</v>
      </c>
      <c r="C367" s="31">
        <v>161</v>
      </c>
      <c r="D367" s="32" t="s">
        <v>220</v>
      </c>
      <c r="E367" s="33">
        <v>105.77</v>
      </c>
      <c r="F367" s="33">
        <v>111.05800000000001</v>
      </c>
      <c r="G367" s="34">
        <f t="shared" si="76"/>
        <v>4.9995272761652831E-2</v>
      </c>
      <c r="H367" s="35">
        <f t="shared" si="77"/>
        <v>7403.8666666666704</v>
      </c>
      <c r="J367" s="2">
        <f t="shared" si="78"/>
        <v>11</v>
      </c>
    </row>
    <row r="368" spans="2:10" x14ac:dyDescent="0.3">
      <c r="B368" s="31">
        <f t="shared" si="75"/>
        <v>12</v>
      </c>
      <c r="C368" s="31">
        <v>187</v>
      </c>
      <c r="D368" s="32" t="s">
        <v>245</v>
      </c>
      <c r="E368" s="33">
        <v>100.925</v>
      </c>
      <c r="F368" s="33">
        <v>116.587</v>
      </c>
      <c r="G368" s="34">
        <f t="shared" si="76"/>
        <v>0.15518454297745854</v>
      </c>
      <c r="H368" s="35">
        <f t="shared" si="77"/>
        <v>7772.4666666666708</v>
      </c>
      <c r="J368" s="2">
        <f t="shared" si="78"/>
        <v>12</v>
      </c>
    </row>
    <row r="369" spans="2:10" x14ac:dyDescent="0.3">
      <c r="B369" s="36">
        <f t="shared" si="75"/>
        <v>13</v>
      </c>
      <c r="C369" s="36">
        <v>234</v>
      </c>
      <c r="D369" s="37" t="s">
        <v>286</v>
      </c>
      <c r="E369" s="38">
        <v>113.28700000000001</v>
      </c>
      <c r="F369" s="38">
        <v>130.25200000000001</v>
      </c>
      <c r="G369" s="39">
        <f t="shared" si="76"/>
        <v>0.14975239877479329</v>
      </c>
      <c r="H369" s="40">
        <f t="shared" si="77"/>
        <v>8683.4666666666708</v>
      </c>
      <c r="J369" s="2">
        <f t="shared" si="78"/>
        <v>13</v>
      </c>
    </row>
    <row r="370" spans="2:10" x14ac:dyDescent="0.3">
      <c r="B370" s="53" t="s">
        <v>332</v>
      </c>
      <c r="C370" s="53"/>
      <c r="D370" s="54"/>
      <c r="E370" s="55">
        <f>AVERAGE(E357:E369)</f>
        <v>82.124307692307696</v>
      </c>
      <c r="F370" s="55">
        <f>AVERAGE(F357:F369)</f>
        <v>89.917615384615374</v>
      </c>
      <c r="G370" s="52">
        <f>+F370/E370-1</f>
        <v>9.4896479633126418E-2</v>
      </c>
      <c r="H370" s="55">
        <f>AVERAGE(H357:H369)</f>
        <v>5994.5076923076949</v>
      </c>
    </row>
    <row r="379" spans="2:10" x14ac:dyDescent="0.3">
      <c r="I379" s="21" t="s">
        <v>107</v>
      </c>
    </row>
  </sheetData>
  <mergeCells count="39">
    <mergeCell ref="B44:C44"/>
    <mergeCell ref="H44:H45"/>
    <mergeCell ref="B2:C2"/>
    <mergeCell ref="H2:H3"/>
    <mergeCell ref="B11:C11"/>
    <mergeCell ref="H11:H12"/>
    <mergeCell ref="H30:H31"/>
    <mergeCell ref="B54:C54"/>
    <mergeCell ref="H54:H55"/>
    <mergeCell ref="B66:C66"/>
    <mergeCell ref="H66:H67"/>
    <mergeCell ref="B83:C83"/>
    <mergeCell ref="H83:H84"/>
    <mergeCell ref="B100:C100"/>
    <mergeCell ref="H100:H101"/>
    <mergeCell ref="B112:C112"/>
    <mergeCell ref="H112:H113"/>
    <mergeCell ref="B130:C130"/>
    <mergeCell ref="H130:H131"/>
    <mergeCell ref="B167:C167"/>
    <mergeCell ref="H167:H168"/>
    <mergeCell ref="B197:C197"/>
    <mergeCell ref="H197:H198"/>
    <mergeCell ref="B210:C210"/>
    <mergeCell ref="H210:H211"/>
    <mergeCell ref="B222:C222"/>
    <mergeCell ref="H222:H223"/>
    <mergeCell ref="B242:C242"/>
    <mergeCell ref="H242:H243"/>
    <mergeCell ref="B261:C261"/>
    <mergeCell ref="H261:H262"/>
    <mergeCell ref="B355:C355"/>
    <mergeCell ref="H355:H356"/>
    <mergeCell ref="B272:C272"/>
    <mergeCell ref="H272:H273"/>
    <mergeCell ref="B286:C286"/>
    <mergeCell ref="H286:H287"/>
    <mergeCell ref="B339:C339"/>
    <mergeCell ref="H339:H340"/>
  </mergeCells>
  <pageMargins left="0.7" right="0.7" top="0.75" bottom="0.75" header="0.3" footer="0.3"/>
  <pageSetup paperSize="9"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063B27E78DD64FBC5E45EA48F492C7" ma:contentTypeVersion="15" ma:contentTypeDescription="Skapa ett nytt dokument." ma:contentTypeScope="" ma:versionID="b79008ba704c8fe7419bf2a1bc871172">
  <xsd:schema xmlns:xsd="http://www.w3.org/2001/XMLSchema" xmlns:xs="http://www.w3.org/2001/XMLSchema" xmlns:p="http://schemas.microsoft.com/office/2006/metadata/properties" xmlns:ns2="36b896a7-9406-4ab4-bade-cb1e05623131" xmlns:ns3="5e13c629-5a02-49d9-8176-42b9ddb0e2d9" targetNamespace="http://schemas.microsoft.com/office/2006/metadata/properties" ma:root="true" ma:fieldsID="22254f8cd8666333d7088950102b78ae" ns2:_="" ns3:_="">
    <xsd:import namespace="36b896a7-9406-4ab4-bade-cb1e05623131"/>
    <xsd:import namespace="5e13c629-5a02-49d9-8176-42b9ddb0e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896a7-9406-4ab4-bade-cb1e0562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79357c2d-17f4-4f28-9032-cf8117b340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3c629-5a02-49d9-8176-42b9ddb0e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d9ce25e-92be-4bf0-892b-d7ff9ea0aa31}" ma:internalName="TaxCatchAll" ma:showField="CatchAllData" ma:web="5e13c629-5a02-49d9-8176-42b9ddb0e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13c629-5a02-49d9-8176-42b9ddb0e2d9" xsi:nil="true"/>
    <lcf76f155ced4ddcb4097134ff3c332f xmlns="36b896a7-9406-4ab4-bade-cb1e056231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8E394E-5D9F-4ECC-A9DD-0001CC4A2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b896a7-9406-4ab4-bade-cb1e05623131"/>
    <ds:schemaRef ds:uri="5e13c629-5a02-49d9-8176-42b9ddb0e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9DA52-080C-4DBF-AAB9-868CE7BECF4A}">
  <ds:schemaRefs>
    <ds:schemaRef ds:uri="http://schemas.microsoft.com/office/2006/metadata/properties"/>
    <ds:schemaRef ds:uri="http://schemas.microsoft.com/office/infopath/2007/PartnerControls"/>
    <ds:schemaRef ds:uri="5e13c629-5a02-49d9-8176-42b9ddb0e2d9"/>
    <ds:schemaRef ds:uri="36b896a7-9406-4ab4-bade-cb1e05623131"/>
  </ds:schemaRefs>
</ds:datastoreItem>
</file>

<file path=customXml/itemProps3.xml><?xml version="1.0" encoding="utf-8"?>
<ds:datastoreItem xmlns:ds="http://schemas.openxmlformats.org/officeDocument/2006/customXml" ds:itemID="{4DF87EEF-8493-42CA-BB0E-F777FA6FAC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Kommunlista (sorterbar) (2025)</vt:lpstr>
      <vt:lpstr>Kommunlista (2025)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Folkesson</dc:creator>
  <cp:keywords/>
  <dc:description/>
  <cp:lastModifiedBy>Gilda Romero</cp:lastModifiedBy>
  <cp:revision/>
  <dcterms:created xsi:type="dcterms:W3CDTF">2025-09-09T17:09:27Z</dcterms:created>
  <dcterms:modified xsi:type="dcterms:W3CDTF">2025-10-06T13:55:54Z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0x01010092063B27E78DD64FBC5E45EA48F492C7</vt:lpwstr>
  </property>
  <property fmtid="{D5CDD505-2E9C-101B-9397-08002B2CF9AE}" pid="3" name="MediaServiceImageTags">
    <vt:lpwstr/>
  </property>
</Properties>
</file>